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N:\Projets01\DCF_RI\1. Résultats trimestriels\2024\T1 2024\4. Docs de travail\10. Normalisé\"/>
    </mc:Choice>
  </mc:AlternateContent>
  <xr:revisionPtr revIDLastSave="0" documentId="13_ncr:1_{3FA05965-441A-4786-8769-132D549B8290}" xr6:coauthVersionLast="47" xr6:coauthVersionMax="47" xr10:uidLastSave="{00000000-0000-0000-0000-000000000000}"/>
  <bookViews>
    <workbookView xWindow="-120" yWindow="-120" windowWidth="29040" windowHeight="15840" tabRatio="708" activeTab="1" xr2:uid="{00000000-000D-0000-FFFF-FFFF00000000}"/>
  </bookViews>
  <sheets>
    <sheet name="Intro" sheetId="1" r:id="rId1"/>
    <sheet name="CASA stated" sheetId="2" r:id="rId2"/>
    <sheet name="CASA underlying" sheetId="3" r:id="rId3"/>
    <sheet name="CASA Actual vs Consensus" sheetId="4" r:id="rId4"/>
    <sheet name="CASA specif. items" sheetId="20" r:id="rId5"/>
    <sheet name="Capital" sheetId="6" r:id="rId6"/>
    <sheet name="GCA stated" sheetId="7" r:id="rId7"/>
    <sheet name="GCA underlying" sheetId="8" r:id="rId8"/>
  </sheets>
  <definedNames>
    <definedName name="_xlnm._FilterDatabase" localSheetId="4" hidden="1">'CASA specif. items'!#REF!</definedName>
    <definedName name="_UNDO_UPS_" hidden="1">#REF!</definedName>
    <definedName name="_UNDO_UPS_SEL_" hidden="1">#REF!</definedName>
    <definedName name="_UNDO31X31X_" hidden="1">#REF!</definedName>
    <definedName name="anscount" hidden="1">1</definedName>
    <definedName name="EV__LASTREFTIME__" hidden="1">39038.7291087963</definedName>
    <definedName name="limcount" hidden="1">1</definedName>
    <definedName name="qsdqsdq" localSheetId="4" hidden="1">#REF!</definedName>
    <definedName name="qsdqsdq" hidden="1">#REF!</definedName>
    <definedName name="sencount" hidden="1">2</definedName>
    <definedName name="wrn.ATm." localSheetId="4" hidden="1">{#N/A,#N/A,TRUE,"Analyse PNB";#N/A,#N/A,TRUE,"Analyse_vie";#N/A,#N/A,TRUE,"Hypothèses";#N/A,#N/A,TRUE,"Commentaires";#N/A,#N/A,TRUE,"synthèse";#N/A,#N/A,TRUE,"RT";#N/A,#N/A,TRUE,"FA";#N/A,#N/A,TRUE,"Fi";#N/A,#N/A,TRUE,"RT risque";#N/A,#N/A,TRUE,"Méthodes";#N/A,#N/A,TRUE,"commissions";#N/A,#N/A,TRUE,"Comm bpp"}</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localSheetId="4"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Z_23C53825_5438_40C0_948A_1AEC7D7CB3A9_.wvu.Rows" localSheetId="4" hidden="1">'CASA specif. items'!#REF!</definedName>
    <definedName name="Z_AE0551AA_ED4A_4E4E_9204_ABCC3128348B_.wvu.Cols" localSheetId="4" hidden="1">'CASA specif. items'!#REF!</definedName>
    <definedName name="Z_AE0551AA_ED4A_4E4E_9204_ABCC3128348B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 name="Z_FE31E53D_63A7_44A8_B589_08D754541214_.wvu.Cols" localSheetId="4" hidden="1">'CASA specif. items'!#REF!,'CASA specif. items'!#REF!</definedName>
    <definedName name="Z_FE31E53D_63A7_44A8_B589_08D754541214_.wvu.Rows" localSheetId="4" hidden="1">'CASA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definedName>
    <definedName name="_xlnm.Print_Area" localSheetId="3">'CASA Actual vs Consensus'!$A$6:$Q$400</definedName>
    <definedName name="_xlnm.Print_Area" localSheetId="1">'CASA stated'!$A$5:$AA$397</definedName>
    <definedName name="_xlnm.Print_Area" localSheetId="2">'CASA underlying'!$A$5:$AA$399</definedName>
    <definedName name="_xlnm.Print_Area" localSheetId="6">'GCA stated'!$A$5:$AA$56</definedName>
    <definedName name="_xlnm.Print_Area" localSheetId="7">'GCA underlying'!$A$4:$AA$56</definedName>
    <definedName name="_xlnm.Print_Area" localSheetId="0">Intro!$A$1:$D$27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49" i="8" l="1"/>
  <c r="BC45" i="8"/>
  <c r="BC42" i="8"/>
  <c r="BC28" i="8"/>
  <c r="BC19" i="8"/>
  <c r="BC53" i="7"/>
  <c r="BC48" i="7"/>
  <c r="BC45" i="7"/>
  <c r="BC42" i="7"/>
  <c r="BC41" i="7"/>
  <c r="BC40" i="7"/>
  <c r="BC32" i="7"/>
  <c r="BC31" i="7"/>
  <c r="BC26" i="7"/>
  <c r="BC25" i="7"/>
  <c r="BC24" i="7"/>
  <c r="BC22" i="7"/>
  <c r="BC21" i="7"/>
  <c r="BC19" i="7"/>
  <c r="BC18" i="7"/>
  <c r="BC40" i="8"/>
  <c r="BC52" i="8"/>
  <c r="BC56" i="8"/>
  <c r="BC55" i="8"/>
  <c r="BC54" i="8"/>
  <c r="BC53" i="8"/>
  <c r="BC51" i="8"/>
  <c r="BC50" i="8"/>
  <c r="BC48" i="8"/>
  <c r="BC47" i="8"/>
  <c r="BC46" i="8"/>
  <c r="BC44" i="8"/>
  <c r="BC43" i="8"/>
  <c r="BC41" i="8"/>
  <c r="BC32" i="8"/>
  <c r="BC31" i="8"/>
  <c r="BC30" i="8"/>
  <c r="BC29" i="8"/>
  <c r="BC27" i="8"/>
  <c r="BC26" i="8"/>
  <c r="BC25" i="8"/>
  <c r="BC24" i="8"/>
  <c r="BC23" i="8"/>
  <c r="BC22" i="8"/>
  <c r="BC21" i="8"/>
  <c r="BC18" i="8"/>
  <c r="BA3" i="8"/>
  <c r="BA16" i="8" s="1"/>
  <c r="BA38" i="8" s="1"/>
  <c r="BC38" i="8" s="1"/>
  <c r="BC56" i="7"/>
  <c r="BC55" i="7"/>
  <c r="BC54" i="7"/>
  <c r="BC52" i="7"/>
  <c r="BC51" i="7"/>
  <c r="BC50" i="7"/>
  <c r="BC49" i="7"/>
  <c r="BC47" i="7"/>
  <c r="BC46" i="7"/>
  <c r="BC44" i="7"/>
  <c r="BC43" i="7"/>
  <c r="BC30" i="7"/>
  <c r="BC29" i="7"/>
  <c r="BC28" i="7"/>
  <c r="BC27" i="7"/>
  <c r="BA16" i="7"/>
  <c r="BA38" i="7" s="1"/>
  <c r="BC38" i="7" s="1"/>
  <c r="BA3" i="7"/>
  <c r="BA2" i="7" s="1"/>
  <c r="AO50" i="6"/>
  <c r="BC16" i="8" l="1"/>
  <c r="BC16" i="7"/>
  <c r="BC20" i="8"/>
  <c r="BC20" i="7"/>
  <c r="BC23" i="7"/>
  <c r="BA2" i="8"/>
  <c r="AO12" i="6" l="1"/>
  <c r="BC372" i="3"/>
  <c r="BC371" i="3"/>
  <c r="BC370" i="3"/>
  <c r="BC369" i="3"/>
  <c r="BC368" i="3"/>
  <c r="BC367" i="3"/>
  <c r="BC366" i="3"/>
  <c r="BC365" i="3"/>
  <c r="BC364" i="3"/>
  <c r="BC363" i="3"/>
  <c r="BC362" i="3"/>
  <c r="BC361" i="3"/>
  <c r="BC360" i="3"/>
  <c r="BC359" i="3"/>
  <c r="BC372" i="2"/>
  <c r="BC371" i="2"/>
  <c r="BC370" i="2"/>
  <c r="BC369" i="2"/>
  <c r="BC368" i="2"/>
  <c r="BC367" i="2"/>
  <c r="BC366" i="2"/>
  <c r="BC365" i="2"/>
  <c r="BC364" i="2"/>
  <c r="BC363" i="2"/>
  <c r="BC362" i="2"/>
  <c r="BC361" i="2"/>
  <c r="BC360" i="2"/>
  <c r="BC359" i="2"/>
  <c r="BA3" i="3" l="1"/>
  <c r="BA14" i="3" s="1"/>
  <c r="BC14" i="3" s="1"/>
  <c r="BA191" i="3" l="1"/>
  <c r="BC191" i="3" s="1"/>
  <c r="BA35" i="3"/>
  <c r="BC35" i="3" s="1"/>
  <c r="BA54" i="3"/>
  <c r="BC54" i="3" s="1"/>
  <c r="BA271" i="3"/>
  <c r="BC271" i="3" s="1"/>
  <c r="BA210" i="3"/>
  <c r="BC210" i="3" s="1"/>
  <c r="BA229" i="3"/>
  <c r="BC229" i="3" s="1"/>
  <c r="BA293" i="3"/>
  <c r="BC293" i="3" s="1"/>
  <c r="BA377" i="3"/>
  <c r="BC377" i="3" s="1"/>
  <c r="BA337" i="3"/>
  <c r="BC337" i="3" s="1"/>
  <c r="BA249" i="3"/>
  <c r="BC249" i="3" s="1"/>
  <c r="BA72" i="3"/>
  <c r="BC72" i="3" s="1"/>
  <c r="BA134" i="3"/>
  <c r="BC134" i="3" s="1"/>
  <c r="BA92" i="3"/>
  <c r="BC92" i="3" s="1"/>
  <c r="BA357" i="3"/>
  <c r="BC357" i="3" s="1"/>
  <c r="BA315" i="3"/>
  <c r="BC315" i="3" s="1"/>
  <c r="BA153" i="3"/>
  <c r="BC153" i="3" s="1"/>
  <c r="BA112" i="3"/>
  <c r="BC112" i="3" s="1"/>
  <c r="BA172" i="3"/>
  <c r="BC172" i="3" s="1"/>
  <c r="BA2" i="3"/>
  <c r="BC395" i="3" l="1"/>
  <c r="BC387" i="3"/>
  <c r="BC379" i="3"/>
  <c r="BC351" i="3"/>
  <c r="BC343" i="3"/>
  <c r="BC331" i="3"/>
  <c r="BC323" i="3"/>
  <c r="BC311" i="3"/>
  <c r="BC303" i="3"/>
  <c r="BC295" i="3"/>
  <c r="BC287" i="3"/>
  <c r="BC279" i="3"/>
  <c r="BC394" i="3"/>
  <c r="BC386" i="3"/>
  <c r="BC350" i="3"/>
  <c r="BC342" i="3"/>
  <c r="BC330" i="3"/>
  <c r="BC310" i="3"/>
  <c r="BC302" i="3"/>
  <c r="BC286" i="3"/>
  <c r="BC278" i="3"/>
  <c r="BC265" i="3"/>
  <c r="BC393" i="3"/>
  <c r="BC385" i="3"/>
  <c r="BC349" i="3"/>
  <c r="BC329" i="3"/>
  <c r="BC321" i="3"/>
  <c r="BC309" i="3"/>
  <c r="BC301" i="3"/>
  <c r="BC285" i="3"/>
  <c r="BC277" i="3"/>
  <c r="BC264" i="3"/>
  <c r="BC392" i="3"/>
  <c r="BC384" i="3"/>
  <c r="BC348" i="3"/>
  <c r="BC339" i="3"/>
  <c r="BC328" i="3"/>
  <c r="BC308" i="3"/>
  <c r="BC284" i="3"/>
  <c r="BC391" i="3"/>
  <c r="BC383" i="3"/>
  <c r="BC347" i="3"/>
  <c r="BC327" i="3"/>
  <c r="BC318" i="3"/>
  <c r="BC307" i="3"/>
  <c r="BC299" i="3"/>
  <c r="BC283" i="3"/>
  <c r="BC262" i="3"/>
  <c r="BC244" i="3"/>
  <c r="BC390" i="3"/>
  <c r="BC382" i="3"/>
  <c r="BC346" i="3"/>
  <c r="BC326" i="3"/>
  <c r="BC317" i="3"/>
  <c r="BC306" i="3"/>
  <c r="BC298" i="3"/>
  <c r="BC282" i="3"/>
  <c r="BC273" i="3"/>
  <c r="BC261" i="3"/>
  <c r="BC251" i="3"/>
  <c r="BC397" i="3"/>
  <c r="BC389" i="3"/>
  <c r="BC381" i="3"/>
  <c r="BC345" i="3"/>
  <c r="BC333" i="3"/>
  <c r="BC325" i="3"/>
  <c r="BC305" i="3"/>
  <c r="BC297" i="3"/>
  <c r="BC281" i="3"/>
  <c r="BC380" i="3"/>
  <c r="BC332" i="3"/>
  <c r="BC258" i="3"/>
  <c r="BC240" i="3"/>
  <c r="BC223" i="3"/>
  <c r="BC215" i="3"/>
  <c r="BC200" i="3"/>
  <c r="BC324" i="3"/>
  <c r="BC239" i="3"/>
  <c r="BC231" i="3"/>
  <c r="BC222" i="3"/>
  <c r="BC214" i="3"/>
  <c r="BC199" i="3"/>
  <c r="BC181" i="3"/>
  <c r="BC168" i="3"/>
  <c r="BC160" i="3"/>
  <c r="BC352" i="3"/>
  <c r="BC288" i="3"/>
  <c r="BC255" i="3"/>
  <c r="BC238" i="3"/>
  <c r="BC221" i="3"/>
  <c r="BC206" i="3"/>
  <c r="BC198" i="3"/>
  <c r="BC180" i="3"/>
  <c r="BC167" i="3"/>
  <c r="BC159" i="3"/>
  <c r="BC143" i="3"/>
  <c r="BC344" i="3"/>
  <c r="BC280" i="3"/>
  <c r="BC237" i="3"/>
  <c r="BC220" i="3"/>
  <c r="BC212" i="3"/>
  <c r="BC205" i="3"/>
  <c r="BC197" i="3"/>
  <c r="BC179" i="3"/>
  <c r="BC166" i="3"/>
  <c r="BC158" i="3"/>
  <c r="BC266" i="3"/>
  <c r="BC236" i="3"/>
  <c r="BC219" i="3"/>
  <c r="BC204" i="3"/>
  <c r="BC196" i="3"/>
  <c r="BC186" i="3"/>
  <c r="BC178" i="3"/>
  <c r="BC165" i="3"/>
  <c r="BC157" i="3"/>
  <c r="BC304" i="3"/>
  <c r="BC263" i="3"/>
  <c r="BC243" i="3"/>
  <c r="BC235" i="3"/>
  <c r="BC218" i="3"/>
  <c r="BC203" i="3"/>
  <c r="BC185" i="3"/>
  <c r="BC177" i="3"/>
  <c r="BC164" i="3"/>
  <c r="BC148" i="3"/>
  <c r="BC140" i="3"/>
  <c r="BC396" i="3"/>
  <c r="BC296" i="3"/>
  <c r="BC260" i="3"/>
  <c r="BC242" i="3"/>
  <c r="BC234" i="3"/>
  <c r="BC225" i="3"/>
  <c r="BC217" i="3"/>
  <c r="BC202" i="3"/>
  <c r="BC184" i="3"/>
  <c r="BC176" i="3"/>
  <c r="BC163" i="3"/>
  <c r="BC155" i="3"/>
  <c r="BC147" i="3"/>
  <c r="BC139" i="3"/>
  <c r="BC388" i="3"/>
  <c r="BC141" i="3"/>
  <c r="BC129" i="3"/>
  <c r="BC121" i="3"/>
  <c r="BC103" i="3"/>
  <c r="BC83" i="3"/>
  <c r="BC74" i="3"/>
  <c r="BC63" i="3"/>
  <c r="BC50" i="3"/>
  <c r="BC42" i="3"/>
  <c r="BC259" i="3"/>
  <c r="BC128" i="3"/>
  <c r="BC120" i="3"/>
  <c r="BC102" i="3"/>
  <c r="BC94" i="3"/>
  <c r="BC82" i="3"/>
  <c r="BC62" i="3"/>
  <c r="BC49" i="3"/>
  <c r="BC41" i="3"/>
  <c r="BC136" i="3"/>
  <c r="BC127" i="3"/>
  <c r="BC119" i="3"/>
  <c r="BC101" i="3"/>
  <c r="BC81" i="3"/>
  <c r="BC61" i="3"/>
  <c r="BC48" i="3"/>
  <c r="BC40" i="3"/>
  <c r="BC30" i="3"/>
  <c r="BC22" i="3"/>
  <c r="BC149" i="3"/>
  <c r="BC126" i="3"/>
  <c r="BC118" i="3"/>
  <c r="BC100" i="3"/>
  <c r="BC80" i="3"/>
  <c r="BC68" i="3"/>
  <c r="BC60" i="3"/>
  <c r="BC47" i="3"/>
  <c r="BC39" i="3"/>
  <c r="BC29" i="3"/>
  <c r="BC21" i="3"/>
  <c r="BC224" i="3"/>
  <c r="BC201" i="3"/>
  <c r="BC183" i="3"/>
  <c r="BC146" i="3"/>
  <c r="BC125" i="3"/>
  <c r="BC117" i="3"/>
  <c r="BC107" i="3"/>
  <c r="BC99" i="3"/>
  <c r="BC87" i="3"/>
  <c r="BC79" i="3"/>
  <c r="BC67" i="3"/>
  <c r="BC59" i="3"/>
  <c r="BC46" i="3"/>
  <c r="BC28" i="3"/>
  <c r="BC241" i="3"/>
  <c r="BC216" i="3"/>
  <c r="BC193" i="3"/>
  <c r="BC182" i="3"/>
  <c r="BC145" i="3"/>
  <c r="BC124" i="3"/>
  <c r="BC106" i="3"/>
  <c r="BC98" i="3"/>
  <c r="BC86" i="3"/>
  <c r="BC78" i="3"/>
  <c r="BC66" i="3"/>
  <c r="BC58" i="3"/>
  <c r="BC45" i="3"/>
  <c r="BC37" i="3"/>
  <c r="BC175" i="3"/>
  <c r="BC162" i="3"/>
  <c r="BC144" i="3"/>
  <c r="BC123" i="3"/>
  <c r="BC115" i="3"/>
  <c r="BC105" i="3"/>
  <c r="BC97" i="3"/>
  <c r="BC85" i="3"/>
  <c r="BC77" i="3"/>
  <c r="BC65" i="3"/>
  <c r="BC57" i="3"/>
  <c r="BC44" i="3"/>
  <c r="BC26" i="3"/>
  <c r="BC23" i="3"/>
  <c r="BC56" i="3"/>
  <c r="BC104" i="3"/>
  <c r="BC20" i="3"/>
  <c r="BC19" i="3"/>
  <c r="BC24" i="3"/>
  <c r="BC161" i="3"/>
  <c r="BC122" i="3"/>
  <c r="BC43" i="3"/>
  <c r="BC16" i="3"/>
  <c r="BC142" i="3"/>
  <c r="BC114" i="3"/>
  <c r="BC27" i="3"/>
  <c r="BC84" i="3"/>
  <c r="BC64" i="3"/>
  <c r="BC25" i="3"/>
  <c r="BC174" i="3"/>
  <c r="BC116" i="3" l="1"/>
  <c r="BC38" i="3"/>
  <c r="BC156" i="3"/>
  <c r="BC232" i="3"/>
  <c r="BC233" i="3"/>
  <c r="BC253" i="3"/>
  <c r="BC254" i="3"/>
  <c r="BC17" i="3"/>
  <c r="BC18" i="3"/>
  <c r="BC256" i="3"/>
  <c r="BC257" i="3"/>
  <c r="BC275" i="3"/>
  <c r="BC276" i="3"/>
  <c r="BC340" i="3"/>
  <c r="BC341" i="3"/>
  <c r="BC75" i="3"/>
  <c r="BC76" i="3"/>
  <c r="BC319" i="3"/>
  <c r="BC320" i="3"/>
  <c r="BC137" i="3"/>
  <c r="BC138" i="3"/>
  <c r="BC194" i="3"/>
  <c r="BC195" i="3"/>
  <c r="BC213" i="3"/>
  <c r="BC300" i="3"/>
  <c r="BC322" i="3"/>
  <c r="BC95" i="3"/>
  <c r="BC96" i="3"/>
  <c r="BA274" i="3"/>
  <c r="BA289" i="3"/>
  <c r="BA267" i="3" l="1"/>
  <c r="BC267" i="3" s="1"/>
  <c r="BC289" i="3"/>
  <c r="BA252" i="3"/>
  <c r="BC252" i="3" s="1"/>
  <c r="BC274" i="3"/>
  <c r="BA3" i="2" l="1"/>
  <c r="BA14" i="2" s="1"/>
  <c r="BC14" i="2" s="1"/>
  <c r="BA2" i="2" l="1"/>
  <c r="BA35" i="2"/>
  <c r="BC35" i="2" s="1"/>
  <c r="BA271" i="2"/>
  <c r="BC271" i="2" s="1"/>
  <c r="BA210" i="2"/>
  <c r="BC210" i="2" s="1"/>
  <c r="BA229" i="2"/>
  <c r="BC229" i="2" s="1"/>
  <c r="BA377" i="2"/>
  <c r="BC377" i="2" s="1"/>
  <c r="BA337" i="2"/>
  <c r="BC337" i="2" s="1"/>
  <c r="BA249" i="2"/>
  <c r="BC249" i="2" s="1"/>
  <c r="BA357" i="2"/>
  <c r="BC357" i="2" s="1"/>
  <c r="BA134" i="2"/>
  <c r="BC134" i="2" s="1"/>
  <c r="BA92" i="2"/>
  <c r="BC92" i="2" s="1"/>
  <c r="BA72" i="2"/>
  <c r="BC72" i="2" s="1"/>
  <c r="BA315" i="2"/>
  <c r="BC315" i="2" s="1"/>
  <c r="BA153" i="2"/>
  <c r="BC153" i="2" s="1"/>
  <c r="BA112" i="2"/>
  <c r="BC112" i="2" s="1"/>
  <c r="BA172" i="2"/>
  <c r="BC172" i="2" s="1"/>
  <c r="BA191" i="2"/>
  <c r="BC191" i="2" s="1"/>
  <c r="BA54" i="2"/>
  <c r="BC54" i="2" s="1"/>
  <c r="BA293" i="2"/>
  <c r="BC293" i="2" s="1"/>
  <c r="BC390" i="2" l="1"/>
  <c r="BC381" i="2"/>
  <c r="BC350" i="2"/>
  <c r="BC342" i="2"/>
  <c r="BC327" i="2"/>
  <c r="BC318" i="2"/>
  <c r="BC306" i="2"/>
  <c r="BC298" i="2"/>
  <c r="BC285" i="2"/>
  <c r="BC276" i="2"/>
  <c r="BC260" i="2"/>
  <c r="BC251" i="2"/>
  <c r="BC237" i="2"/>
  <c r="BC222" i="2"/>
  <c r="BC214" i="2"/>
  <c r="BC199" i="2"/>
  <c r="BC183" i="2"/>
  <c r="BC175" i="2"/>
  <c r="BC167" i="2"/>
  <c r="BC159" i="2"/>
  <c r="BC144" i="2"/>
  <c r="BC136" i="2"/>
  <c r="BC128" i="2"/>
  <c r="BC120" i="2"/>
  <c r="BC106" i="2"/>
  <c r="BC98" i="2"/>
  <c r="BC82" i="2"/>
  <c r="BC74" i="2"/>
  <c r="BC67" i="2"/>
  <c r="BC59" i="2"/>
  <c r="BC43" i="2"/>
  <c r="BC26" i="2"/>
  <c r="BC244" i="2"/>
  <c r="BC236" i="2"/>
  <c r="BC221" i="2"/>
  <c r="BC213" i="2"/>
  <c r="BC206" i="2"/>
  <c r="BC198" i="2"/>
  <c r="BC182" i="2"/>
  <c r="BC174" i="2"/>
  <c r="BC397" i="2"/>
  <c r="BC389" i="2"/>
  <c r="BC380" i="2"/>
  <c r="BC349" i="2"/>
  <c r="BC341" i="2"/>
  <c r="BC326" i="2"/>
  <c r="BC317" i="2"/>
  <c r="BC305" i="2"/>
  <c r="BC284" i="2"/>
  <c r="BC259" i="2"/>
  <c r="BC396" i="2"/>
  <c r="BC388" i="2"/>
  <c r="BC379" i="2"/>
  <c r="BC348" i="2"/>
  <c r="BA289" i="2"/>
  <c r="BC325" i="2"/>
  <c r="BC304" i="2"/>
  <c r="BC296" i="2"/>
  <c r="BC283" i="2"/>
  <c r="BC273" i="2"/>
  <c r="BC266" i="2"/>
  <c r="BC258" i="2"/>
  <c r="BC243" i="2"/>
  <c r="BC235" i="2"/>
  <c r="BC220" i="2"/>
  <c r="BC212" i="2"/>
  <c r="BC205" i="2"/>
  <c r="BC197" i="2"/>
  <c r="BC181" i="2"/>
  <c r="BC165" i="2"/>
  <c r="BC157" i="2"/>
  <c r="BC142" i="2"/>
  <c r="BC126" i="2"/>
  <c r="BC118" i="2"/>
  <c r="BC104" i="2"/>
  <c r="BC96" i="2"/>
  <c r="BC80" i="2"/>
  <c r="BC65" i="2"/>
  <c r="BC57" i="2"/>
  <c r="BC49" i="2"/>
  <c r="BC41" i="2"/>
  <c r="BC395" i="2"/>
  <c r="BC387" i="2"/>
  <c r="BC347" i="2"/>
  <c r="BC339" i="2"/>
  <c r="BC332" i="2"/>
  <c r="BC324" i="2"/>
  <c r="BC311" i="2"/>
  <c r="BC303" i="2"/>
  <c r="BC295" i="2"/>
  <c r="BC282" i="2"/>
  <c r="BC265" i="2"/>
  <c r="BC257" i="2"/>
  <c r="BC242" i="2"/>
  <c r="BC234" i="2"/>
  <c r="BC219" i="2"/>
  <c r="BC204" i="2"/>
  <c r="BC196" i="2"/>
  <c r="BC180" i="2"/>
  <c r="BC164" i="2"/>
  <c r="BC156" i="2"/>
  <c r="BC149" i="2"/>
  <c r="BC141" i="2"/>
  <c r="BC125" i="2"/>
  <c r="BC117" i="2"/>
  <c r="BC103" i="2"/>
  <c r="BC87" i="2"/>
  <c r="BC79" i="2"/>
  <c r="BC64" i="2"/>
  <c r="BC56" i="2"/>
  <c r="BC48" i="2"/>
  <c r="BC40" i="2"/>
  <c r="BC23" i="2"/>
  <c r="BC394" i="2"/>
  <c r="BC346" i="2"/>
  <c r="BC331" i="2"/>
  <c r="BC323" i="2"/>
  <c r="BC310" i="2"/>
  <c r="BC302" i="2"/>
  <c r="BC281" i="2"/>
  <c r="BC264" i="2"/>
  <c r="BC241" i="2"/>
  <c r="BC233" i="2"/>
  <c r="BC218" i="2"/>
  <c r="BC203" i="2"/>
  <c r="BC195" i="2"/>
  <c r="BC179" i="2"/>
  <c r="BC163" i="2"/>
  <c r="BC155" i="2"/>
  <c r="BC148" i="2"/>
  <c r="BC140" i="2"/>
  <c r="BC124" i="2"/>
  <c r="BC116" i="2"/>
  <c r="BC102" i="2"/>
  <c r="BC94" i="2"/>
  <c r="BC86" i="2"/>
  <c r="BC78" i="2"/>
  <c r="BC63" i="2"/>
  <c r="BC47" i="2"/>
  <c r="BC39" i="2"/>
  <c r="BC30" i="2"/>
  <c r="BC22" i="2"/>
  <c r="BC393" i="2"/>
  <c r="BC384" i="2"/>
  <c r="BC345" i="2"/>
  <c r="BC330" i="2"/>
  <c r="BC322" i="2"/>
  <c r="BC309" i="2"/>
  <c r="BC301" i="2"/>
  <c r="BC288" i="2"/>
  <c r="BC280" i="2"/>
  <c r="BC263" i="2"/>
  <c r="BC255" i="2"/>
  <c r="BC240" i="2"/>
  <c r="BC232" i="2"/>
  <c r="BC225" i="2"/>
  <c r="BC217" i="2"/>
  <c r="BC202" i="2"/>
  <c r="BC186" i="2"/>
  <c r="BC178" i="2"/>
  <c r="BC162" i="2"/>
  <c r="BC147" i="2"/>
  <c r="BC139" i="2"/>
  <c r="BC123" i="2"/>
  <c r="BC115" i="2"/>
  <c r="BC101" i="2"/>
  <c r="BC85" i="2"/>
  <c r="BC77" i="2"/>
  <c r="BC62" i="2"/>
  <c r="BC46" i="2"/>
  <c r="BC38" i="2"/>
  <c r="BC29" i="2"/>
  <c r="BC21" i="2"/>
  <c r="BC392" i="2"/>
  <c r="BC383" i="2"/>
  <c r="BC352" i="2"/>
  <c r="BC344" i="2"/>
  <c r="BC329" i="2"/>
  <c r="BC321" i="2"/>
  <c r="BC308" i="2"/>
  <c r="BC287" i="2"/>
  <c r="BC262" i="2"/>
  <c r="BC254" i="2"/>
  <c r="BC239" i="2"/>
  <c r="BC231" i="2"/>
  <c r="BC224" i="2"/>
  <c r="BC216" i="2"/>
  <c r="BC201" i="2"/>
  <c r="BC193" i="2"/>
  <c r="BC185" i="2"/>
  <c r="BC177" i="2"/>
  <c r="BC161" i="2"/>
  <c r="BC146" i="2"/>
  <c r="BC138" i="2"/>
  <c r="BC122" i="2"/>
  <c r="BC114" i="2"/>
  <c r="BC100" i="2"/>
  <c r="BC84" i="2"/>
  <c r="BC76" i="2"/>
  <c r="BC61" i="2"/>
  <c r="BC45" i="2"/>
  <c r="BC37" i="2"/>
  <c r="BC28" i="2"/>
  <c r="BC351" i="2"/>
  <c r="BC328" i="2"/>
  <c r="BC253" i="2"/>
  <c r="BC223" i="2"/>
  <c r="BC200" i="2"/>
  <c r="BC176" i="2"/>
  <c r="BC160" i="2"/>
  <c r="BC145" i="2"/>
  <c r="BC97" i="2"/>
  <c r="BC81" i="2"/>
  <c r="BC68" i="2"/>
  <c r="BC27" i="2"/>
  <c r="BC343" i="2"/>
  <c r="BC238" i="2"/>
  <c r="BC215" i="2"/>
  <c r="BC158" i="2"/>
  <c r="BC143" i="2"/>
  <c r="BC129" i="2"/>
  <c r="BC75" i="2"/>
  <c r="BC66" i="2"/>
  <c r="BC50" i="2"/>
  <c r="BC25" i="2"/>
  <c r="BC184" i="2"/>
  <c r="BC99" i="2"/>
  <c r="BC127" i="2"/>
  <c r="BC60" i="2"/>
  <c r="BC44" i="2"/>
  <c r="BC24" i="2"/>
  <c r="BC391" i="2"/>
  <c r="BC307" i="2"/>
  <c r="BC121" i="2"/>
  <c r="BC58" i="2"/>
  <c r="BC42" i="2"/>
  <c r="BC19" i="2"/>
  <c r="BC382" i="2"/>
  <c r="BC299" i="2"/>
  <c r="BC119" i="2"/>
  <c r="BC16" i="2"/>
  <c r="BC107" i="2"/>
  <c r="BC261" i="2"/>
  <c r="BC286" i="2"/>
  <c r="BC168" i="2"/>
  <c r="BC105" i="2"/>
  <c r="BC166" i="2"/>
  <c r="BC83" i="2"/>
  <c r="BC277" i="2"/>
  <c r="BA274" i="2"/>
  <c r="BC137" i="2" l="1"/>
  <c r="BC256" i="2"/>
  <c r="BC20" i="2"/>
  <c r="BC194" i="2"/>
  <c r="BC300" i="2"/>
  <c r="BC275" i="2"/>
  <c r="BC340" i="2"/>
  <c r="BA252" i="2"/>
  <c r="BC252" i="2" s="1"/>
  <c r="BC274" i="2"/>
  <c r="BC278" i="2"/>
  <c r="BC279" i="2"/>
  <c r="BC95" i="2"/>
  <c r="BC319" i="2"/>
  <c r="BC320" i="2"/>
  <c r="BC385" i="2"/>
  <c r="BC386" i="2"/>
  <c r="BC297" i="2"/>
  <c r="BA267" i="2"/>
  <c r="BC267" i="2" s="1"/>
  <c r="BC289" i="2"/>
  <c r="BC17" i="2"/>
  <c r="BC18" i="2"/>
  <c r="AS54" i="2" l="1"/>
  <c r="AS72" i="2" s="1"/>
  <c r="AS35" i="2"/>
  <c r="AQ376" i="3" l="1"/>
  <c r="AS133" i="3"/>
  <c r="AQ133" i="3"/>
  <c r="AS38" i="8"/>
  <c r="AS3" i="8"/>
  <c r="AS2" i="8" s="1"/>
  <c r="AS38" i="7"/>
  <c r="AS3" i="7"/>
  <c r="AS2" i="7" s="1"/>
  <c r="AS190" i="3"/>
  <c r="AS171" i="3"/>
  <c r="AS152" i="3"/>
  <c r="AS151" i="3"/>
  <c r="AS150" i="3"/>
  <c r="AS111" i="3"/>
  <c r="AS91" i="3"/>
  <c r="AS112" i="3"/>
  <c r="AS134" i="3" s="1"/>
  <c r="AS153" i="3" s="1"/>
  <c r="AS172" i="3" s="1"/>
  <c r="AS191" i="3" s="1"/>
  <c r="AS210" i="3" s="1"/>
  <c r="AS229" i="3" s="1"/>
  <c r="AS249" i="3" s="1"/>
  <c r="AS271" i="3" s="1"/>
  <c r="AS293" i="3" s="1"/>
  <c r="AS315" i="3" s="1"/>
  <c r="AS337" i="3" s="1"/>
  <c r="AS357" i="3" s="1"/>
  <c r="AS377" i="3" s="1"/>
  <c r="AS71" i="3"/>
  <c r="AS53" i="3"/>
  <c r="AS133" i="2"/>
  <c r="AS152" i="2"/>
  <c r="AS171" i="2"/>
  <c r="AS190" i="2"/>
  <c r="AS289" i="2"/>
  <c r="AS151" i="2"/>
  <c r="AS150" i="2"/>
  <c r="AS111" i="2"/>
  <c r="AS91" i="2"/>
  <c r="AS92" i="2"/>
  <c r="AS112" i="2" s="1"/>
  <c r="AS134" i="2" s="1"/>
  <c r="AS153" i="2" s="1"/>
  <c r="AS172" i="2" s="1"/>
  <c r="AS191" i="2" s="1"/>
  <c r="AS210" i="2" s="1"/>
  <c r="AS229" i="2" s="1"/>
  <c r="AS249" i="2" s="1"/>
  <c r="AS271" i="2" s="1"/>
  <c r="AS293" i="2" s="1"/>
  <c r="AS315" i="2" s="1"/>
  <c r="AS337" i="2" s="1"/>
  <c r="AS357" i="2" s="1"/>
  <c r="AS377" i="2" s="1"/>
  <c r="AS71" i="2"/>
  <c r="AS53" i="2"/>
  <c r="C19" i="4" l="1"/>
  <c r="AK41" i="6"/>
  <c r="AQ3" i="8"/>
  <c r="AQ2" i="8" s="1"/>
  <c r="AQ16" i="8" l="1"/>
  <c r="AQ38" i="8" l="1"/>
  <c r="AQ3" i="7" l="1"/>
  <c r="AQ2" i="7" s="1"/>
  <c r="AQ3" i="3"/>
  <c r="AQ2" i="3" s="1"/>
  <c r="AQ14" i="3" l="1"/>
  <c r="AQ172" i="3" s="1"/>
  <c r="AQ16" i="7"/>
  <c r="AQ153" i="3" l="1"/>
  <c r="AQ271" i="3"/>
  <c r="AQ134" i="3"/>
  <c r="AQ191" i="3"/>
  <c r="AQ112" i="3"/>
  <c r="AQ377" i="3"/>
  <c r="AQ229" i="3"/>
  <c r="AQ357" i="3"/>
  <c r="AQ92" i="3"/>
  <c r="AQ72" i="3"/>
  <c r="AQ35" i="3"/>
  <c r="AQ337" i="3"/>
  <c r="AQ54" i="3"/>
  <c r="AQ315" i="3"/>
  <c r="AQ210" i="3"/>
  <c r="AQ293" i="3"/>
  <c r="AQ249" i="3"/>
  <c r="AQ38" i="7"/>
  <c r="AQ190" i="2" l="1"/>
  <c r="AQ171" i="2"/>
  <c r="AQ152" i="2"/>
  <c r="AQ133" i="2"/>
  <c r="AQ111" i="2"/>
  <c r="AQ91" i="2"/>
  <c r="AQ71" i="2"/>
  <c r="AQ53" i="2"/>
  <c r="AQ34" i="2"/>
  <c r="AO21" i="6" l="1"/>
  <c r="Q60" i="8" l="1"/>
  <c r="V60" i="8"/>
  <c r="AO38" i="8" l="1"/>
  <c r="AO38" i="7"/>
  <c r="AO377" i="3"/>
  <c r="AO376" i="3"/>
  <c r="AO357" i="3"/>
  <c r="AO356" i="3"/>
  <c r="AO337" i="3"/>
  <c r="AO336" i="3"/>
  <c r="AO315" i="3"/>
  <c r="AO314" i="3"/>
  <c r="AO293" i="3"/>
  <c r="AO292" i="3"/>
  <c r="AO271" i="3"/>
  <c r="AO270" i="3"/>
  <c r="AO249" i="3"/>
  <c r="AO248" i="3"/>
  <c r="AO229" i="3"/>
  <c r="AO228" i="3"/>
  <c r="AO210" i="3"/>
  <c r="AO209" i="3"/>
  <c r="AO191" i="3"/>
  <c r="AO190" i="3"/>
  <c r="AO172" i="3"/>
  <c r="AO171" i="3"/>
  <c r="AO153" i="3"/>
  <c r="AO152" i="3"/>
  <c r="AO134" i="3"/>
  <c r="AO133" i="3"/>
  <c r="AO112" i="3"/>
  <c r="AO111" i="3"/>
  <c r="AO92" i="3"/>
  <c r="AO91" i="3"/>
  <c r="AO72" i="3"/>
  <c r="AO71" i="3"/>
  <c r="AO54" i="3"/>
  <c r="AO53" i="3"/>
  <c r="AO35" i="3"/>
  <c r="AO34" i="3"/>
  <c r="AJ41" i="6"/>
  <c r="AO41" i="6" l="1"/>
  <c r="AM376" i="3"/>
  <c r="AM356" i="3"/>
  <c r="AM336" i="3"/>
  <c r="AM314" i="3"/>
  <c r="AM292" i="3"/>
  <c r="AM270" i="3"/>
  <c r="AM248" i="3"/>
  <c r="AM228" i="3"/>
  <c r="AM209" i="3"/>
  <c r="AM190" i="3"/>
  <c r="AM171" i="3"/>
  <c r="AM152" i="3"/>
  <c r="AM133" i="3"/>
  <c r="AM111" i="3"/>
  <c r="AM91" i="3"/>
  <c r="AM71" i="3"/>
  <c r="AM53" i="3"/>
  <c r="AM34" i="3"/>
  <c r="AO30" i="6" l="1"/>
  <c r="AM38" i="8" l="1"/>
  <c r="AM38" i="7" l="1"/>
  <c r="AM377" i="3"/>
  <c r="AM357" i="3"/>
  <c r="AM337" i="3"/>
  <c r="AM315" i="3"/>
  <c r="AM293" i="3"/>
  <c r="AM271" i="3"/>
  <c r="AM249" i="3"/>
  <c r="AM229" i="3"/>
  <c r="AM210" i="3"/>
  <c r="AM191" i="3"/>
  <c r="AM172" i="3"/>
  <c r="AM153" i="3"/>
  <c r="AM134" i="3"/>
  <c r="AM112" i="3"/>
  <c r="AM92" i="3"/>
  <c r="AM72" i="3"/>
  <c r="AM54" i="3"/>
  <c r="AM35" i="3"/>
  <c r="AD50" i="6" l="1"/>
  <c r="AR3" i="8" l="1"/>
  <c r="AR16" i="8" s="1"/>
  <c r="AR3" i="7"/>
  <c r="AR2" i="7" s="1"/>
  <c r="AR38" i="8" l="1"/>
  <c r="AR2" i="8"/>
  <c r="AR16" i="7"/>
  <c r="AR38" i="7" l="1"/>
  <c r="AT3" i="8"/>
  <c r="AT16" i="8" s="1"/>
  <c r="AT3" i="7"/>
  <c r="AT16" i="7" s="1"/>
  <c r="AF41" i="6" l="1"/>
  <c r="AE41" i="6"/>
  <c r="Q19" i="4" l="1"/>
  <c r="AB60" i="6" l="1"/>
  <c r="AB59" i="6"/>
  <c r="Z59" i="6"/>
  <c r="Y59" i="6"/>
  <c r="X59" i="6"/>
  <c r="W59" i="6"/>
  <c r="V59" i="6"/>
  <c r="T59" i="6"/>
  <c r="AB58" i="6"/>
  <c r="Z58" i="6"/>
  <c r="Y58" i="6"/>
  <c r="X58" i="6"/>
  <c r="W58" i="6"/>
  <c r="V58" i="6"/>
  <c r="U58" i="6"/>
  <c r="T58" i="6"/>
  <c r="Z50" i="6"/>
  <c r="Z60" i="6" s="1"/>
  <c r="Y50" i="6"/>
  <c r="Y60" i="6" s="1"/>
  <c r="X50" i="6"/>
  <c r="X60" i="6" s="1"/>
  <c r="W50" i="6"/>
  <c r="W60" i="6" s="1"/>
  <c r="V50" i="6"/>
  <c r="V60" i="6" s="1"/>
  <c r="T50" i="6"/>
  <c r="T60" i="6" s="1"/>
  <c r="R50" i="6"/>
  <c r="Q50" i="6"/>
  <c r="P50" i="6"/>
  <c r="O50" i="6"/>
  <c r="N50" i="6"/>
  <c r="L50" i="6"/>
  <c r="U47" i="6"/>
  <c r="U59" i="6" s="1"/>
  <c r="S47" i="6"/>
  <c r="S50" i="6" s="1"/>
  <c r="AC41" i="6"/>
  <c r="AB41" i="6"/>
  <c r="X41" i="6"/>
  <c r="W41" i="6"/>
  <c r="V41" i="6"/>
  <c r="U41" i="6"/>
  <c r="T41" i="6"/>
  <c r="S41" i="6"/>
  <c r="R41" i="6"/>
  <c r="Q41" i="6"/>
  <c r="P41" i="6"/>
  <c r="O41" i="6"/>
  <c r="N41" i="6"/>
  <c r="M41" i="6"/>
  <c r="L41" i="6"/>
  <c r="K41" i="6"/>
  <c r="J41" i="6"/>
  <c r="I41" i="6"/>
  <c r="H41" i="6"/>
  <c r="G41" i="6"/>
  <c r="F41" i="6"/>
  <c r="E41" i="6"/>
  <c r="D41" i="6"/>
  <c r="C41" i="6"/>
  <c r="AB36" i="6"/>
  <c r="Z36" i="6"/>
  <c r="Y36" i="6"/>
  <c r="T36" i="6"/>
  <c r="AB35" i="6"/>
  <c r="Z35" i="6"/>
  <c r="Y35" i="6"/>
  <c r="T35" i="6"/>
  <c r="AB34" i="6"/>
  <c r="Z34" i="6"/>
  <c r="Y34" i="6"/>
  <c r="T34" i="6"/>
  <c r="X30" i="6"/>
  <c r="X35" i="6" s="1"/>
  <c r="V30" i="6"/>
  <c r="V35" i="6" s="1"/>
  <c r="U30" i="6"/>
  <c r="U34" i="6" s="1"/>
  <c r="R30" i="6"/>
  <c r="Q30" i="6"/>
  <c r="P30" i="6"/>
  <c r="O30" i="6"/>
  <c r="N30" i="6"/>
  <c r="L30" i="6"/>
  <c r="W28" i="6"/>
  <c r="W30" i="6" s="1"/>
  <c r="W35" i="6" s="1"/>
  <c r="S25" i="6"/>
  <c r="S30" i="6" s="1"/>
  <c r="X21" i="6"/>
  <c r="W21" i="6"/>
  <c r="V21" i="6"/>
  <c r="U21" i="6"/>
  <c r="S21" i="6"/>
  <c r="R21" i="6"/>
  <c r="Q21" i="6"/>
  <c r="P21" i="6"/>
  <c r="O21" i="6"/>
  <c r="N21" i="6"/>
  <c r="L21" i="6"/>
  <c r="U36" i="6" l="1"/>
  <c r="V36" i="6"/>
  <c r="V34" i="6"/>
  <c r="U35" i="6"/>
  <c r="X36" i="6"/>
  <c r="W36" i="6"/>
  <c r="U50" i="6"/>
  <c r="U60" i="6" s="1"/>
  <c r="W34" i="6"/>
  <c r="X34" i="6"/>
  <c r="M379" i="4" l="1"/>
  <c r="Q378" i="4"/>
  <c r="P378" i="4"/>
  <c r="O378" i="4"/>
  <c r="N378" i="4"/>
  <c r="M358" i="4"/>
  <c r="Q357" i="4"/>
  <c r="P357" i="4"/>
  <c r="O357" i="4"/>
  <c r="N357" i="4"/>
  <c r="M336" i="4"/>
  <c r="Q335" i="4"/>
  <c r="P335" i="4"/>
  <c r="O335" i="4"/>
  <c r="N335" i="4"/>
  <c r="M314" i="4"/>
  <c r="Q313" i="4"/>
  <c r="P313" i="4"/>
  <c r="O313" i="4"/>
  <c r="N313" i="4"/>
  <c r="M292" i="4"/>
  <c r="Q291" i="4"/>
  <c r="P291" i="4"/>
  <c r="O291" i="4"/>
  <c r="N291" i="4"/>
  <c r="M270" i="4"/>
  <c r="Q269" i="4"/>
  <c r="P269" i="4"/>
  <c r="O269" i="4"/>
  <c r="N269" i="4"/>
  <c r="M249" i="4"/>
  <c r="Q248" i="4"/>
  <c r="P248" i="4"/>
  <c r="O248" i="4"/>
  <c r="N248" i="4"/>
  <c r="M229" i="4"/>
  <c r="Q228" i="4"/>
  <c r="P228" i="4"/>
  <c r="O228" i="4"/>
  <c r="N228" i="4"/>
  <c r="M209" i="4"/>
  <c r="Q208" i="4"/>
  <c r="P208" i="4"/>
  <c r="O208" i="4"/>
  <c r="N208" i="4"/>
  <c r="M189" i="4"/>
  <c r="Q188" i="4"/>
  <c r="P188" i="4"/>
  <c r="O188" i="4"/>
  <c r="N188" i="4"/>
  <c r="M169" i="4"/>
  <c r="Q168" i="4"/>
  <c r="P168" i="4"/>
  <c r="O168" i="4"/>
  <c r="N168" i="4"/>
  <c r="M149" i="4"/>
  <c r="Q148" i="4"/>
  <c r="P148" i="4"/>
  <c r="O148" i="4"/>
  <c r="N148" i="4"/>
  <c r="M127" i="4"/>
  <c r="Q126" i="4"/>
  <c r="P126" i="4"/>
  <c r="O126" i="4"/>
  <c r="N126" i="4"/>
  <c r="M106" i="4"/>
  <c r="Q105" i="4"/>
  <c r="P105" i="4"/>
  <c r="O105" i="4"/>
  <c r="N105" i="4"/>
  <c r="M85" i="4"/>
  <c r="Q84" i="4"/>
  <c r="P84" i="4"/>
  <c r="O84" i="4"/>
  <c r="N84" i="4"/>
  <c r="M66" i="4"/>
  <c r="Q65" i="4"/>
  <c r="P65" i="4"/>
  <c r="O65" i="4"/>
  <c r="N65" i="4"/>
  <c r="M46" i="4"/>
  <c r="Q45" i="4"/>
  <c r="P45" i="4"/>
  <c r="O45" i="4"/>
  <c r="B10" i="2" l="1"/>
  <c r="K379" i="4" l="1"/>
  <c r="J379" i="4"/>
  <c r="H379" i="4"/>
  <c r="G379" i="4"/>
  <c r="J378" i="4"/>
  <c r="G378" i="4"/>
  <c r="K358" i="4"/>
  <c r="J358" i="4"/>
  <c r="H358" i="4"/>
  <c r="G358" i="4"/>
  <c r="J357" i="4"/>
  <c r="G357" i="4"/>
  <c r="K336" i="4"/>
  <c r="J336" i="4"/>
  <c r="H336" i="4"/>
  <c r="G336" i="4"/>
  <c r="J335" i="4"/>
  <c r="G335" i="4"/>
  <c r="K314" i="4"/>
  <c r="J314" i="4"/>
  <c r="H314" i="4"/>
  <c r="G314" i="4"/>
  <c r="J313" i="4"/>
  <c r="G313" i="4"/>
  <c r="K292" i="4"/>
  <c r="J292" i="4"/>
  <c r="H292" i="4"/>
  <c r="G292" i="4"/>
  <c r="J291" i="4"/>
  <c r="G291" i="4"/>
  <c r="K270" i="4"/>
  <c r="J270" i="4"/>
  <c r="H270" i="4"/>
  <c r="G270" i="4"/>
  <c r="J269" i="4"/>
  <c r="G269" i="4"/>
  <c r="K249" i="4"/>
  <c r="J249" i="4"/>
  <c r="H249" i="4"/>
  <c r="G249" i="4"/>
  <c r="J248" i="4"/>
  <c r="G248" i="4"/>
  <c r="K229" i="4"/>
  <c r="J229" i="4"/>
  <c r="H229" i="4"/>
  <c r="G229" i="4"/>
  <c r="J228" i="4"/>
  <c r="G228" i="4"/>
  <c r="K209" i="4"/>
  <c r="J209" i="4"/>
  <c r="H209" i="4"/>
  <c r="G209" i="4"/>
  <c r="J208" i="4"/>
  <c r="G208" i="4"/>
  <c r="K189" i="4"/>
  <c r="J189" i="4"/>
  <c r="H189" i="4"/>
  <c r="G189" i="4"/>
  <c r="J188" i="4"/>
  <c r="G188" i="4"/>
  <c r="K169" i="4"/>
  <c r="J169" i="4"/>
  <c r="H169" i="4"/>
  <c r="G169" i="4"/>
  <c r="J168" i="4"/>
  <c r="G168" i="4"/>
  <c r="K149" i="4"/>
  <c r="J149" i="4"/>
  <c r="H149" i="4"/>
  <c r="G149" i="4"/>
  <c r="J148" i="4"/>
  <c r="G148" i="4"/>
  <c r="K127" i="4"/>
  <c r="J127" i="4"/>
  <c r="H127" i="4"/>
  <c r="G127" i="4"/>
  <c r="J126" i="4"/>
  <c r="G126" i="4"/>
  <c r="K106" i="4"/>
  <c r="J106" i="4"/>
  <c r="H106" i="4"/>
  <c r="G106" i="4"/>
  <c r="J105" i="4"/>
  <c r="G105" i="4"/>
  <c r="K85" i="4"/>
  <c r="J85" i="4"/>
  <c r="H85" i="4"/>
  <c r="G85" i="4"/>
  <c r="J84" i="4"/>
  <c r="G84" i="4"/>
  <c r="K66" i="4"/>
  <c r="J66" i="4"/>
  <c r="H66" i="4"/>
  <c r="G66" i="4"/>
  <c r="J65" i="4"/>
  <c r="G65" i="4"/>
  <c r="K46" i="4"/>
  <c r="J46" i="4"/>
  <c r="H46" i="4"/>
  <c r="G46" i="4"/>
  <c r="J45" i="4"/>
  <c r="G45" i="4"/>
  <c r="E378" i="4"/>
  <c r="C378" i="4"/>
  <c r="E357" i="4"/>
  <c r="C357" i="4"/>
  <c r="E335" i="4"/>
  <c r="C335" i="4"/>
  <c r="E313" i="4"/>
  <c r="C313" i="4"/>
  <c r="E291" i="4"/>
  <c r="C291" i="4"/>
  <c r="E269" i="4"/>
  <c r="C269" i="4"/>
  <c r="E248" i="4"/>
  <c r="C248" i="4"/>
  <c r="E228" i="4"/>
  <c r="C228" i="4"/>
  <c r="E208" i="4"/>
  <c r="C208" i="4"/>
  <c r="E188" i="4"/>
  <c r="C188" i="4"/>
  <c r="E168" i="4"/>
  <c r="C168" i="4"/>
  <c r="E148" i="4"/>
  <c r="C148" i="4"/>
  <c r="E126" i="4"/>
  <c r="C126" i="4"/>
  <c r="E105" i="4"/>
  <c r="C105" i="4"/>
  <c r="E84" i="4"/>
  <c r="C84" i="4"/>
  <c r="E65" i="4"/>
  <c r="C65" i="4"/>
  <c r="E45" i="4"/>
  <c r="C45" i="4"/>
  <c r="C66" i="4"/>
  <c r="D18" i="4"/>
  <c r="D378" i="4" s="1"/>
  <c r="K2" i="4"/>
  <c r="J2" i="4"/>
  <c r="H2" i="4"/>
  <c r="G2" i="4"/>
  <c r="C2" i="4"/>
  <c r="E1" i="4"/>
  <c r="E2" i="4" s="1"/>
  <c r="D1" i="4"/>
  <c r="D2" i="4" s="1"/>
  <c r="B379" i="4"/>
  <c r="B358" i="4"/>
  <c r="B336" i="4"/>
  <c r="B314" i="4"/>
  <c r="B292" i="4"/>
  <c r="B270" i="4"/>
  <c r="B249" i="4"/>
  <c r="B229" i="4"/>
  <c r="B209" i="4"/>
  <c r="B189" i="4"/>
  <c r="B169" i="4"/>
  <c r="B149" i="4"/>
  <c r="B127" i="4"/>
  <c r="B106" i="4"/>
  <c r="B85" i="4"/>
  <c r="B66" i="4"/>
  <c r="B46" i="4"/>
  <c r="D45" i="4" l="1"/>
  <c r="D65" i="4"/>
  <c r="D19" i="4"/>
  <c r="D85" i="4" s="1"/>
  <c r="E19" i="4"/>
  <c r="E314" i="4" s="1"/>
  <c r="D84" i="4"/>
  <c r="D105" i="4"/>
  <c r="D126" i="4"/>
  <c r="D148" i="4"/>
  <c r="D168" i="4"/>
  <c r="D188" i="4"/>
  <c r="D208" i="4"/>
  <c r="D228" i="4"/>
  <c r="D248" i="4"/>
  <c r="D269" i="4"/>
  <c r="D291" i="4"/>
  <c r="D313" i="4"/>
  <c r="D335" i="4"/>
  <c r="D357" i="4"/>
  <c r="C292" i="4"/>
  <c r="C379" i="4"/>
  <c r="C358" i="4"/>
  <c r="C189" i="4"/>
  <c r="C336" i="4"/>
  <c r="C314" i="4"/>
  <c r="C270" i="4"/>
  <c r="C249" i="4"/>
  <c r="C209" i="4"/>
  <c r="C169" i="4"/>
  <c r="C127" i="4"/>
  <c r="C106" i="4"/>
  <c r="C85" i="4"/>
  <c r="C229" i="4"/>
  <c r="C149" i="4"/>
  <c r="C46" i="4"/>
  <c r="E336" i="4" l="1"/>
  <c r="D249" i="4"/>
  <c r="E189" i="4"/>
  <c r="D292" i="4"/>
  <c r="E66" i="4"/>
  <c r="E229" i="4"/>
  <c r="D46" i="4"/>
  <c r="D336" i="4"/>
  <c r="D149" i="4"/>
  <c r="D169" i="4"/>
  <c r="D229" i="4"/>
  <c r="D379" i="4"/>
  <c r="E249" i="4"/>
  <c r="E358" i="4"/>
  <c r="E127" i="4"/>
  <c r="E149" i="4"/>
  <c r="E292" i="4"/>
  <c r="E270" i="4"/>
  <c r="E379" i="4"/>
  <c r="D106" i="4"/>
  <c r="D127" i="4"/>
  <c r="D270" i="4"/>
  <c r="D189" i="4"/>
  <c r="E169" i="4"/>
  <c r="E85" i="4"/>
  <c r="E106" i="4"/>
  <c r="E46" i="4"/>
  <c r="E209" i="4"/>
  <c r="D66" i="4"/>
  <c r="D209" i="4"/>
  <c r="D314" i="4"/>
  <c r="D358" i="4"/>
  <c r="L3" i="3" l="1"/>
  <c r="K3" i="3"/>
  <c r="K14" i="3" s="1"/>
  <c r="J3" i="3"/>
  <c r="J14" i="3" s="1"/>
  <c r="J54" i="3" s="1"/>
  <c r="I3" i="3"/>
  <c r="I14" i="3" s="1"/>
  <c r="H3" i="3"/>
  <c r="G396" i="3"/>
  <c r="G395" i="3"/>
  <c r="G394" i="3"/>
  <c r="G393" i="3"/>
  <c r="G392" i="3"/>
  <c r="G391" i="3"/>
  <c r="G390" i="3"/>
  <c r="G389" i="3"/>
  <c r="G388" i="3"/>
  <c r="G387" i="3"/>
  <c r="G385" i="3"/>
  <c r="G384" i="3"/>
  <c r="G382" i="3"/>
  <c r="G381" i="3"/>
  <c r="G380" i="3"/>
  <c r="G379" i="3"/>
  <c r="G372" i="3"/>
  <c r="G371" i="3"/>
  <c r="G370" i="3"/>
  <c r="G369" i="3"/>
  <c r="G368" i="3"/>
  <c r="G352" i="3"/>
  <c r="G351" i="3"/>
  <c r="G350" i="3"/>
  <c r="G349" i="3"/>
  <c r="G348" i="3"/>
  <c r="G347" i="3"/>
  <c r="G346" i="3"/>
  <c r="G345" i="3"/>
  <c r="G344" i="3"/>
  <c r="G343" i="3"/>
  <c r="G342" i="3"/>
  <c r="G340" i="3"/>
  <c r="G339" i="3"/>
  <c r="G333" i="3"/>
  <c r="G332" i="3"/>
  <c r="G331" i="3"/>
  <c r="G330" i="3"/>
  <c r="G329" i="3"/>
  <c r="G328" i="3"/>
  <c r="G327" i="3"/>
  <c r="G326" i="3"/>
  <c r="G325" i="3"/>
  <c r="G324" i="3"/>
  <c r="G322" i="3"/>
  <c r="G321" i="3"/>
  <c r="G319" i="3"/>
  <c r="G318" i="3"/>
  <c r="G317" i="3"/>
  <c r="G311" i="3"/>
  <c r="G310" i="3"/>
  <c r="G309" i="3"/>
  <c r="G308" i="3"/>
  <c r="G307" i="3"/>
  <c r="G306" i="3"/>
  <c r="G305" i="3"/>
  <c r="G304" i="3"/>
  <c r="G303" i="3"/>
  <c r="G302" i="3"/>
  <c r="G300" i="3"/>
  <c r="G299" i="3"/>
  <c r="G297" i="3"/>
  <c r="G296" i="3"/>
  <c r="G295" i="3"/>
  <c r="F289" i="3"/>
  <c r="G289" i="3" s="1"/>
  <c r="G288" i="3"/>
  <c r="G287" i="3"/>
  <c r="G286" i="3"/>
  <c r="G285" i="3"/>
  <c r="G284" i="3"/>
  <c r="G283" i="3"/>
  <c r="G282" i="3"/>
  <c r="G281" i="3"/>
  <c r="G280" i="3"/>
  <c r="G278" i="3"/>
  <c r="G277" i="3"/>
  <c r="G275" i="3"/>
  <c r="F274" i="3"/>
  <c r="G274" i="3" s="1"/>
  <c r="G273" i="3"/>
  <c r="G267" i="3"/>
  <c r="G266" i="3"/>
  <c r="G265" i="3"/>
  <c r="G264" i="3"/>
  <c r="G263" i="3"/>
  <c r="G262" i="3"/>
  <c r="G261" i="3"/>
  <c r="G260" i="3"/>
  <c r="G259" i="3"/>
  <c r="G258" i="3"/>
  <c r="G256" i="3"/>
  <c r="G255" i="3"/>
  <c r="G253" i="3"/>
  <c r="G252" i="3"/>
  <c r="G251" i="3"/>
  <c r="G244" i="3"/>
  <c r="G243" i="3"/>
  <c r="G242" i="3"/>
  <c r="G241" i="3"/>
  <c r="G240" i="3"/>
  <c r="G239" i="3"/>
  <c r="G238" i="3"/>
  <c r="G237" i="3"/>
  <c r="G236" i="3"/>
  <c r="G235" i="3"/>
  <c r="G234" i="3"/>
  <c r="G232" i="3"/>
  <c r="G231" i="3"/>
  <c r="G225" i="3"/>
  <c r="G224" i="3"/>
  <c r="G223" i="3"/>
  <c r="G222" i="3"/>
  <c r="G221" i="3"/>
  <c r="G220" i="3"/>
  <c r="G219" i="3"/>
  <c r="G218" i="3"/>
  <c r="G217" i="3"/>
  <c r="G216" i="3"/>
  <c r="G215" i="3"/>
  <c r="G213" i="3"/>
  <c r="G212" i="3"/>
  <c r="G206" i="3"/>
  <c r="G205" i="3"/>
  <c r="G204" i="3"/>
  <c r="G203" i="3"/>
  <c r="G202" i="3"/>
  <c r="G201" i="3"/>
  <c r="G200" i="3"/>
  <c r="G199" i="3"/>
  <c r="G198" i="3"/>
  <c r="G197" i="3"/>
  <c r="G196" i="3"/>
  <c r="G194" i="3"/>
  <c r="G193" i="3"/>
  <c r="G186" i="3"/>
  <c r="G185" i="3"/>
  <c r="G184" i="3"/>
  <c r="G183" i="3"/>
  <c r="G182" i="3"/>
  <c r="G181" i="3"/>
  <c r="G180" i="3"/>
  <c r="G179" i="3"/>
  <c r="G178" i="3"/>
  <c r="G177" i="3"/>
  <c r="G176" i="3"/>
  <c r="G175" i="3"/>
  <c r="G174" i="3"/>
  <c r="G168" i="3"/>
  <c r="G167" i="3"/>
  <c r="G166" i="3"/>
  <c r="G165" i="3"/>
  <c r="G164" i="3"/>
  <c r="G163" i="3"/>
  <c r="G162" i="3"/>
  <c r="G161" i="3"/>
  <c r="G160" i="3"/>
  <c r="G159" i="3"/>
  <c r="G158" i="3"/>
  <c r="G156" i="3"/>
  <c r="G155" i="3"/>
  <c r="G149" i="3"/>
  <c r="G148" i="3"/>
  <c r="G147" i="3"/>
  <c r="G146" i="3"/>
  <c r="G145" i="3"/>
  <c r="G144" i="3"/>
  <c r="G143" i="3"/>
  <c r="G142" i="3"/>
  <c r="G141" i="3"/>
  <c r="G140" i="3"/>
  <c r="G139" i="3"/>
  <c r="G137" i="3"/>
  <c r="G136" i="3"/>
  <c r="G129" i="3"/>
  <c r="G128" i="3"/>
  <c r="G127" i="3"/>
  <c r="G126" i="3"/>
  <c r="G125" i="3"/>
  <c r="G124" i="3"/>
  <c r="G123" i="3"/>
  <c r="G122" i="3"/>
  <c r="G121" i="3"/>
  <c r="G120" i="3"/>
  <c r="G119" i="3"/>
  <c r="G118" i="3"/>
  <c r="G116" i="3"/>
  <c r="G115" i="3"/>
  <c r="G114" i="3"/>
  <c r="G107" i="3"/>
  <c r="G106" i="3"/>
  <c r="G105" i="3"/>
  <c r="G104" i="3"/>
  <c r="G103" i="3"/>
  <c r="G102" i="3"/>
  <c r="G101" i="3"/>
  <c r="G100" i="3"/>
  <c r="G99" i="3"/>
  <c r="G98" i="3"/>
  <c r="G97" i="3"/>
  <c r="G95" i="3"/>
  <c r="G94" i="3"/>
  <c r="G87" i="3"/>
  <c r="G86" i="3"/>
  <c r="G85" i="3"/>
  <c r="G84" i="3"/>
  <c r="G83" i="3"/>
  <c r="G82" i="3"/>
  <c r="G81" i="3"/>
  <c r="G80" i="3"/>
  <c r="G79" i="3"/>
  <c r="G78" i="3"/>
  <c r="G77" i="3"/>
  <c r="G75" i="3"/>
  <c r="G74" i="3"/>
  <c r="G68" i="3"/>
  <c r="G67" i="3"/>
  <c r="G66" i="3"/>
  <c r="G65" i="3"/>
  <c r="G64" i="3"/>
  <c r="G63" i="3"/>
  <c r="G62" i="3"/>
  <c r="G61" i="3"/>
  <c r="G60" i="3"/>
  <c r="G59" i="3"/>
  <c r="G58" i="3"/>
  <c r="G57" i="3"/>
  <c r="G56" i="3"/>
  <c r="G50" i="3"/>
  <c r="G49" i="3"/>
  <c r="G48" i="3"/>
  <c r="G47" i="3"/>
  <c r="G46" i="3"/>
  <c r="G45" i="3"/>
  <c r="G44" i="3"/>
  <c r="G43" i="3"/>
  <c r="G42" i="3"/>
  <c r="G41" i="3"/>
  <c r="G40" i="3"/>
  <c r="G38" i="3"/>
  <c r="G37" i="3"/>
  <c r="G30" i="3"/>
  <c r="G29" i="3"/>
  <c r="G28" i="3"/>
  <c r="G27" i="3"/>
  <c r="G26" i="3"/>
  <c r="G25" i="3"/>
  <c r="G24" i="3"/>
  <c r="G23" i="3"/>
  <c r="G22" i="3"/>
  <c r="G20" i="3"/>
  <c r="G19" i="3"/>
  <c r="G17" i="3"/>
  <c r="G16" i="3"/>
  <c r="B10" i="3"/>
  <c r="G3" i="3"/>
  <c r="G14" i="3" s="1"/>
  <c r="F3" i="3"/>
  <c r="F2" i="3" s="1"/>
  <c r="E3" i="3"/>
  <c r="E14" i="3" s="1"/>
  <c r="D3" i="3"/>
  <c r="D2" i="3" s="1"/>
  <c r="C3" i="3"/>
  <c r="C14" i="3" s="1"/>
  <c r="E2" i="3" l="1"/>
  <c r="G2" i="3"/>
  <c r="I2" i="3"/>
  <c r="C2" i="3"/>
  <c r="D14" i="3"/>
  <c r="D92" i="3" s="1"/>
  <c r="J2" i="3"/>
  <c r="K2" i="3"/>
  <c r="K357" i="3"/>
  <c r="K377" i="3"/>
  <c r="K337" i="3"/>
  <c r="K315" i="3"/>
  <c r="K293" i="3"/>
  <c r="K271" i="3"/>
  <c r="K249" i="3"/>
  <c r="K172" i="3"/>
  <c r="K229" i="3"/>
  <c r="K191" i="3"/>
  <c r="K210" i="3"/>
  <c r="K134" i="3"/>
  <c r="K72" i="3"/>
  <c r="K112" i="3"/>
  <c r="K92" i="3"/>
  <c r="K35" i="3"/>
  <c r="K153" i="3"/>
  <c r="K54" i="3"/>
  <c r="I357" i="3"/>
  <c r="I377" i="3"/>
  <c r="I315" i="3"/>
  <c r="I337" i="3"/>
  <c r="I293" i="3"/>
  <c r="I271" i="3"/>
  <c r="I249" i="3"/>
  <c r="I191" i="3"/>
  <c r="I210" i="3"/>
  <c r="I172" i="3"/>
  <c r="I134" i="3"/>
  <c r="I153" i="3"/>
  <c r="I229" i="3"/>
  <c r="I54" i="3"/>
  <c r="I72" i="3"/>
  <c r="I112" i="3"/>
  <c r="I92" i="3"/>
  <c r="H14" i="3"/>
  <c r="H2" i="3"/>
  <c r="L14" i="3"/>
  <c r="L2" i="3"/>
  <c r="J377" i="3"/>
  <c r="J357" i="3"/>
  <c r="J337" i="3"/>
  <c r="J315" i="3"/>
  <c r="J293" i="3"/>
  <c r="J271" i="3"/>
  <c r="J249" i="3"/>
  <c r="J210" i="3"/>
  <c r="J172" i="3"/>
  <c r="J229" i="3"/>
  <c r="J153" i="3"/>
  <c r="J191" i="3"/>
  <c r="J134" i="3"/>
  <c r="J72" i="3"/>
  <c r="J112" i="3"/>
  <c r="J92" i="3"/>
  <c r="J35" i="3"/>
  <c r="I35" i="3"/>
  <c r="C377" i="3"/>
  <c r="C337" i="3"/>
  <c r="C315" i="3"/>
  <c r="C293" i="3"/>
  <c r="C229" i="3"/>
  <c r="C191" i="3"/>
  <c r="C153" i="3"/>
  <c r="C92" i="3"/>
  <c r="C54" i="3"/>
  <c r="C357" i="3"/>
  <c r="C271" i="3"/>
  <c r="C249" i="3"/>
  <c r="C210" i="3"/>
  <c r="C172" i="3"/>
  <c r="C134" i="3"/>
  <c r="C112" i="3"/>
  <c r="C72" i="3"/>
  <c r="C35" i="3"/>
  <c r="G377" i="3"/>
  <c r="G337" i="3"/>
  <c r="G315" i="3"/>
  <c r="G293" i="3"/>
  <c r="G229" i="3"/>
  <c r="G191" i="3"/>
  <c r="G153" i="3"/>
  <c r="G92" i="3"/>
  <c r="G54" i="3"/>
  <c r="G357" i="3"/>
  <c r="G271" i="3"/>
  <c r="G249" i="3"/>
  <c r="G210" i="3"/>
  <c r="G172" i="3"/>
  <c r="G134" i="3"/>
  <c r="G112" i="3"/>
  <c r="G72" i="3"/>
  <c r="G35" i="3"/>
  <c r="E357" i="3"/>
  <c r="E271" i="3"/>
  <c r="E249" i="3"/>
  <c r="E210" i="3"/>
  <c r="E172" i="3"/>
  <c r="E134" i="3"/>
  <c r="E112" i="3"/>
  <c r="E72" i="3"/>
  <c r="E35" i="3"/>
  <c r="E377" i="3"/>
  <c r="E337" i="3"/>
  <c r="E315" i="3"/>
  <c r="E293" i="3"/>
  <c r="E229" i="3"/>
  <c r="E191" i="3"/>
  <c r="E153" i="3"/>
  <c r="E92" i="3"/>
  <c r="E54" i="3"/>
  <c r="F14" i="3"/>
  <c r="D229" i="3" l="1"/>
  <c r="D357" i="3"/>
  <c r="D172" i="3"/>
  <c r="D337" i="3"/>
  <c r="D134" i="3"/>
  <c r="D293" i="3"/>
  <c r="D271" i="3"/>
  <c r="D112" i="3"/>
  <c r="D54" i="3"/>
  <c r="D191" i="3"/>
  <c r="D249" i="3"/>
  <c r="D35" i="3"/>
  <c r="D377" i="3"/>
  <c r="D210" i="3"/>
  <c r="D72" i="3"/>
  <c r="D153" i="3"/>
  <c r="D315" i="3"/>
  <c r="H357" i="3"/>
  <c r="H377" i="3"/>
  <c r="H337" i="3"/>
  <c r="H315" i="3"/>
  <c r="H293" i="3"/>
  <c r="H229" i="3"/>
  <c r="H191" i="3"/>
  <c r="H210" i="3"/>
  <c r="H271" i="3"/>
  <c r="H134" i="3"/>
  <c r="H249" i="3"/>
  <c r="H172" i="3"/>
  <c r="H153" i="3"/>
  <c r="H112" i="3"/>
  <c r="H92" i="3"/>
  <c r="H35" i="3"/>
  <c r="H54" i="3"/>
  <c r="H72" i="3"/>
  <c r="L357" i="3"/>
  <c r="L377" i="3"/>
  <c r="L315" i="3"/>
  <c r="L337" i="3"/>
  <c r="L293" i="3"/>
  <c r="L229" i="3"/>
  <c r="L191" i="3"/>
  <c r="L271" i="3"/>
  <c r="L249" i="3"/>
  <c r="L210" i="3"/>
  <c r="L172" i="3"/>
  <c r="L134" i="3"/>
  <c r="L153" i="3"/>
  <c r="L112" i="3"/>
  <c r="L92" i="3"/>
  <c r="L35" i="3"/>
  <c r="L54" i="3"/>
  <c r="L72" i="3"/>
  <c r="F172" i="3"/>
  <c r="F134" i="3"/>
  <c r="F112" i="3"/>
  <c r="F35" i="3"/>
  <c r="F377" i="3"/>
  <c r="F337" i="3"/>
  <c r="F315" i="3"/>
  <c r="F293" i="3"/>
  <c r="F229" i="3"/>
  <c r="F191" i="3"/>
  <c r="F153" i="3"/>
  <c r="F92" i="3"/>
  <c r="F54" i="3"/>
  <c r="F72" i="3"/>
  <c r="F357" i="3"/>
  <c r="F271" i="3"/>
  <c r="F249" i="3"/>
  <c r="F210" i="3"/>
  <c r="G56" i="8"/>
  <c r="G55" i="8"/>
  <c r="G54" i="8"/>
  <c r="G53" i="8"/>
  <c r="G52" i="8"/>
  <c r="G51" i="8"/>
  <c r="G50" i="8"/>
  <c r="G49" i="8"/>
  <c r="G48" i="8"/>
  <c r="G47" i="8"/>
  <c r="G45" i="8"/>
  <c r="G44" i="8"/>
  <c r="G42" i="8"/>
  <c r="G41" i="8"/>
  <c r="G40" i="8"/>
  <c r="B38" i="8"/>
  <c r="G32" i="8"/>
  <c r="G31" i="8"/>
  <c r="G30" i="8"/>
  <c r="G29" i="8"/>
  <c r="G28" i="8"/>
  <c r="G27" i="8"/>
  <c r="G26" i="8"/>
  <c r="G25" i="8"/>
  <c r="G24" i="8"/>
  <c r="G22" i="8"/>
  <c r="G21" i="8"/>
  <c r="G19" i="8"/>
  <c r="G18" i="8"/>
  <c r="L3" i="8"/>
  <c r="L16" i="8" s="1"/>
  <c r="L38" i="8" s="1"/>
  <c r="K3" i="8"/>
  <c r="K2" i="8" s="1"/>
  <c r="J3" i="8"/>
  <c r="J16" i="8" s="1"/>
  <c r="J38" i="8" s="1"/>
  <c r="I3" i="8"/>
  <c r="I16" i="8" s="1"/>
  <c r="I38" i="8" s="1"/>
  <c r="H3" i="8"/>
  <c r="H16" i="8" s="1"/>
  <c r="H38" i="8" s="1"/>
  <c r="G3" i="8"/>
  <c r="G16" i="8" s="1"/>
  <c r="G38" i="8" s="1"/>
  <c r="F3" i="8"/>
  <c r="F2" i="8" s="1"/>
  <c r="E3" i="8"/>
  <c r="E16" i="8" s="1"/>
  <c r="E38" i="8" s="1"/>
  <c r="D3" i="8"/>
  <c r="D16" i="8" s="1"/>
  <c r="D38" i="8" s="1"/>
  <c r="C3" i="8"/>
  <c r="C2" i="8" s="1"/>
  <c r="E2" i="8" l="1"/>
  <c r="H2" i="8"/>
  <c r="J2" i="8"/>
  <c r="F16" i="8"/>
  <c r="F38" i="8" s="1"/>
  <c r="D2" i="8"/>
  <c r="I2" i="8"/>
  <c r="C16" i="8"/>
  <c r="C38" i="8" s="1"/>
  <c r="K16" i="8"/>
  <c r="K38" i="8" s="1"/>
  <c r="G43" i="7"/>
  <c r="G56" i="7"/>
  <c r="G55" i="7"/>
  <c r="G54" i="7"/>
  <c r="G53" i="7"/>
  <c r="G52" i="7"/>
  <c r="G51" i="7"/>
  <c r="G50" i="7"/>
  <c r="G49" i="7"/>
  <c r="G48" i="7"/>
  <c r="G47" i="7"/>
  <c r="G45" i="7"/>
  <c r="G44" i="7"/>
  <c r="G42" i="7"/>
  <c r="G41" i="7"/>
  <c r="G40" i="7"/>
  <c r="G32" i="7"/>
  <c r="G31" i="7"/>
  <c r="G30" i="7"/>
  <c r="G29" i="7"/>
  <c r="G28" i="7"/>
  <c r="G27" i="7"/>
  <c r="G26" i="7"/>
  <c r="G25" i="7"/>
  <c r="G24" i="7"/>
  <c r="G22" i="7"/>
  <c r="G21" i="7"/>
  <c r="G19" i="7"/>
  <c r="G18" i="7"/>
  <c r="L3" i="7"/>
  <c r="L16" i="7" s="1"/>
  <c r="L38" i="7" s="1"/>
  <c r="K3" i="7"/>
  <c r="K16" i="7" s="1"/>
  <c r="K38" i="7" s="1"/>
  <c r="J3" i="7"/>
  <c r="J16" i="7" s="1"/>
  <c r="J38" i="7" s="1"/>
  <c r="I3" i="7"/>
  <c r="I2" i="7" s="1"/>
  <c r="H3" i="7"/>
  <c r="H2" i="7" s="1"/>
  <c r="G3" i="7"/>
  <c r="G16" i="7" s="1"/>
  <c r="G38" i="7" s="1"/>
  <c r="F3" i="7"/>
  <c r="F16" i="7" s="1"/>
  <c r="F38" i="7" s="1"/>
  <c r="E3" i="7"/>
  <c r="E16" i="7" s="1"/>
  <c r="E38" i="7" s="1"/>
  <c r="D3" i="7"/>
  <c r="D2" i="7" s="1"/>
  <c r="C3" i="7"/>
  <c r="C16" i="7" s="1"/>
  <c r="C38" i="7" s="1"/>
  <c r="E2" i="7" l="1"/>
  <c r="F2" i="7"/>
  <c r="J2" i="7"/>
  <c r="C2" i="7"/>
  <c r="K2" i="7"/>
  <c r="D16" i="7"/>
  <c r="D38" i="7" s="1"/>
  <c r="I16" i="7"/>
  <c r="I38" i="7" s="1"/>
  <c r="H16" i="7"/>
  <c r="H38" i="7" s="1"/>
  <c r="N46" i="4" l="1"/>
  <c r="N379" i="4"/>
  <c r="O19" i="4"/>
  <c r="N85" i="4"/>
  <c r="N249" i="4"/>
  <c r="P19" i="4"/>
  <c r="N314" i="4"/>
  <c r="N106" i="4"/>
  <c r="N270" i="4"/>
  <c r="N336" i="4"/>
  <c r="N127" i="4"/>
  <c r="N292" i="4"/>
  <c r="N358" i="4"/>
  <c r="N149" i="4"/>
  <c r="N169" i="4"/>
  <c r="N189" i="4"/>
  <c r="N209" i="4"/>
  <c r="N229" i="4"/>
  <c r="N66" i="4"/>
  <c r="Q292" i="4" l="1"/>
  <c r="Q127" i="4"/>
  <c r="Q336" i="4"/>
  <c r="Q149" i="4"/>
  <c r="Q314" i="4"/>
  <c r="Q249" i="4"/>
  <c r="Q85" i="4"/>
  <c r="Q270" i="4"/>
  <c r="Q106" i="4"/>
  <c r="Q209" i="4"/>
  <c r="Q46" i="4"/>
  <c r="Q229" i="4"/>
  <c r="Q66" i="4"/>
  <c r="Q169" i="4"/>
  <c r="Q379" i="4"/>
  <c r="Q189" i="4"/>
  <c r="Q358" i="4"/>
  <c r="O270" i="4"/>
  <c r="O169" i="4"/>
  <c r="O106" i="4"/>
  <c r="O46" i="4"/>
  <c r="O209" i="4"/>
  <c r="O314" i="4"/>
  <c r="O149" i="4"/>
  <c r="O336" i="4"/>
  <c r="O85" i="4"/>
  <c r="O249" i="4"/>
  <c r="O358" i="4"/>
  <c r="O189" i="4"/>
  <c r="O379" i="4"/>
  <c r="O127" i="4"/>
  <c r="O292" i="4"/>
  <c r="O229" i="4"/>
  <c r="O66" i="4"/>
  <c r="P249" i="4"/>
  <c r="P85" i="4"/>
  <c r="P336" i="4"/>
  <c r="P149" i="4"/>
  <c r="P358" i="4"/>
  <c r="P209" i="4"/>
  <c r="P46" i="4"/>
  <c r="P270" i="4"/>
  <c r="P106" i="4"/>
  <c r="P314" i="4"/>
  <c r="P169" i="4"/>
  <c r="P66" i="4"/>
  <c r="P229" i="4"/>
  <c r="P292" i="4"/>
  <c r="P127" i="4"/>
  <c r="P379" i="4"/>
  <c r="P189" i="4"/>
  <c r="L21" i="8" l="1"/>
  <c r="L40" i="8" l="1"/>
  <c r="L47" i="7"/>
  <c r="L19" i="8"/>
  <c r="L44" i="7"/>
  <c r="L41" i="8"/>
  <c r="L22" i="7"/>
  <c r="L44" i="8"/>
  <c r="L22" i="8"/>
  <c r="L56" i="7"/>
  <c r="L42" i="7"/>
  <c r="L32" i="8"/>
  <c r="L47" i="8"/>
  <c r="L19" i="7"/>
  <c r="L18" i="7"/>
  <c r="L21" i="7"/>
  <c r="L31" i="7"/>
  <c r="L18" i="8"/>
  <c r="L20" i="7"/>
  <c r="L20" i="8"/>
  <c r="L25" i="7"/>
  <c r="L52" i="8"/>
  <c r="AS28" i="7"/>
  <c r="AS48" i="8"/>
  <c r="L55" i="8"/>
  <c r="AS50" i="8"/>
  <c r="L48" i="8"/>
  <c r="AS23" i="7"/>
  <c r="L50" i="8"/>
  <c r="AS44" i="8"/>
  <c r="AS55" i="7"/>
  <c r="AS51" i="7"/>
  <c r="AS24" i="7"/>
  <c r="L30" i="8"/>
  <c r="L55" i="7"/>
  <c r="AS46" i="8"/>
  <c r="AS53" i="7"/>
  <c r="AS30" i="7"/>
  <c r="AS47" i="8"/>
  <c r="L24" i="8"/>
  <c r="AS27" i="8"/>
  <c r="L54" i="7"/>
  <c r="AS53" i="8"/>
  <c r="L43" i="7"/>
  <c r="L56" i="8"/>
  <c r="AS26" i="8"/>
  <c r="AS22" i="7"/>
  <c r="AS26" i="7"/>
  <c r="AS28" i="8"/>
  <c r="AS47" i="7"/>
  <c r="G20" i="8"/>
  <c r="AS43" i="7"/>
  <c r="AS23" i="8"/>
  <c r="L48" i="7"/>
  <c r="AS25" i="8"/>
  <c r="AS56" i="7"/>
  <c r="AS29" i="7"/>
  <c r="AS41" i="8"/>
  <c r="L24" i="7"/>
  <c r="L27" i="7"/>
  <c r="AS41" i="7"/>
  <c r="AS51" i="8"/>
  <c r="L23" i="7"/>
  <c r="AS20" i="8"/>
  <c r="AS27" i="7"/>
  <c r="L51" i="8"/>
  <c r="AS31" i="7"/>
  <c r="L49" i="8"/>
  <c r="AS31" i="8"/>
  <c r="AS18" i="7"/>
  <c r="AS21" i="7"/>
  <c r="AS30" i="8"/>
  <c r="AS24" i="8"/>
  <c r="G20" i="7"/>
  <c r="L42" i="8"/>
  <c r="AS50" i="7"/>
  <c r="L25" i="8"/>
  <c r="AS32" i="8"/>
  <c r="L26" i="8"/>
  <c r="L28" i="7"/>
  <c r="L26" i="7"/>
  <c r="AS29" i="8"/>
  <c r="AS44" i="7"/>
  <c r="AS32" i="7"/>
  <c r="AS18" i="8"/>
  <c r="AS40" i="7"/>
  <c r="L45" i="7"/>
  <c r="AS25" i="7"/>
  <c r="AS56" i="8"/>
  <c r="L49" i="7"/>
  <c r="L50" i="7"/>
  <c r="L53" i="8"/>
  <c r="AS52" i="7"/>
  <c r="L31" i="8"/>
  <c r="L32" i="7"/>
  <c r="L29" i="8"/>
  <c r="AS43" i="8"/>
  <c r="AS45" i="7"/>
  <c r="L45" i="8"/>
  <c r="AS54" i="8"/>
  <c r="L28" i="8"/>
  <c r="L30" i="7"/>
  <c r="AS48" i="7"/>
  <c r="AS20" i="7"/>
  <c r="L53" i="7"/>
  <c r="L51" i="7"/>
  <c r="AS40" i="8"/>
  <c r="AS42" i="8"/>
  <c r="L41" i="7"/>
  <c r="AS46" i="7"/>
  <c r="AS52" i="8"/>
  <c r="AS54" i="7"/>
  <c r="L52" i="7"/>
  <c r="AS55" i="8"/>
  <c r="L29" i="7"/>
  <c r="AS49" i="8"/>
  <c r="L27" i="8"/>
  <c r="AS21" i="8"/>
  <c r="L40" i="7"/>
  <c r="L54" i="8"/>
  <c r="AS49" i="7"/>
  <c r="AS45" i="8" l="1"/>
  <c r="AS19" i="8"/>
  <c r="AS22" i="8"/>
  <c r="AS19" i="7"/>
  <c r="AS42" i="7"/>
  <c r="AS397" i="2" l="1"/>
  <c r="AS87" i="2"/>
  <c r="AS396" i="2"/>
  <c r="AS333" i="2"/>
  <c r="AS87" i="3" l="1"/>
  <c r="K274" i="3"/>
  <c r="K252" i="3" s="1"/>
  <c r="K142" i="4"/>
  <c r="K289" i="3"/>
  <c r="K267" i="3" s="1"/>
  <c r="AS397" i="3"/>
  <c r="J289" i="3"/>
  <c r="J267" i="3" s="1"/>
  <c r="H289" i="3"/>
  <c r="H267" i="3" s="1"/>
  <c r="D295" i="4"/>
  <c r="D273" i="4" s="1"/>
  <c r="E388" i="4"/>
  <c r="E344" i="4"/>
  <c r="E385" i="4"/>
  <c r="E253" i="4"/>
  <c r="E322" i="4"/>
  <c r="E383" i="4"/>
  <c r="E382" i="4"/>
  <c r="E233" i="4"/>
  <c r="E341" i="4"/>
  <c r="E362" i="4"/>
  <c r="E319" i="4"/>
  <c r="E129" i="4"/>
  <c r="AS385" i="3"/>
  <c r="AS75" i="3"/>
  <c r="AS41" i="3"/>
  <c r="AS183" i="2"/>
  <c r="AS181" i="2"/>
  <c r="AS124" i="2"/>
  <c r="G117" i="4"/>
  <c r="K117" i="4"/>
  <c r="E117" i="4"/>
  <c r="J117" i="4"/>
  <c r="H117" i="4"/>
  <c r="AS82" i="2"/>
  <c r="AS392" i="2"/>
  <c r="AS100" i="3"/>
  <c r="AS21" i="3"/>
  <c r="AS68" i="2"/>
  <c r="AS222" i="3"/>
  <c r="AS202" i="3"/>
  <c r="AS95" i="2"/>
  <c r="AS329" i="2"/>
  <c r="AS196" i="2"/>
  <c r="AS146" i="3"/>
  <c r="AS114" i="2"/>
  <c r="AS237" i="2"/>
  <c r="AS385" i="2"/>
  <c r="AS27" i="2"/>
  <c r="AS382" i="3"/>
  <c r="AS319" i="3"/>
  <c r="H325" i="4"/>
  <c r="G325" i="4"/>
  <c r="E325" i="4"/>
  <c r="K325" i="4"/>
  <c r="J325" i="4"/>
  <c r="J279" i="4"/>
  <c r="H279" i="4"/>
  <c r="G279" i="4"/>
  <c r="E279" i="4"/>
  <c r="K279" i="4"/>
  <c r="H171" i="4"/>
  <c r="K171" i="4"/>
  <c r="G171" i="4"/>
  <c r="E171" i="4"/>
  <c r="J171" i="4"/>
  <c r="G244" i="4"/>
  <c r="H244" i="4"/>
  <c r="J48" i="4"/>
  <c r="K48" i="4"/>
  <c r="H48" i="4"/>
  <c r="E48" i="4"/>
  <c r="G48" i="4"/>
  <c r="K283" i="4"/>
  <c r="J283" i="4"/>
  <c r="G283" i="4"/>
  <c r="E283" i="4"/>
  <c r="H283" i="4"/>
  <c r="AS253" i="3"/>
  <c r="H345" i="4"/>
  <c r="K345" i="4"/>
  <c r="J345" i="4"/>
  <c r="E345" i="4"/>
  <c r="G345" i="4"/>
  <c r="G219" i="4"/>
  <c r="H219" i="4"/>
  <c r="H193" i="4"/>
  <c r="G193" i="4"/>
  <c r="G234" i="4"/>
  <c r="H234" i="4"/>
  <c r="K73" i="4"/>
  <c r="G73" i="4"/>
  <c r="H73" i="4"/>
  <c r="E73" i="4"/>
  <c r="J73" i="4"/>
  <c r="H202" i="4"/>
  <c r="G202" i="4"/>
  <c r="J202" i="4"/>
  <c r="E202" i="4"/>
  <c r="K202" i="4"/>
  <c r="J396" i="4"/>
  <c r="E396" i="4"/>
  <c r="G396" i="4"/>
  <c r="H396" i="4"/>
  <c r="K396" i="4"/>
  <c r="H353" i="4"/>
  <c r="G353" i="4"/>
  <c r="E367" i="4"/>
  <c r="K367" i="4"/>
  <c r="J367" i="4"/>
  <c r="G367" i="4"/>
  <c r="H367" i="4"/>
  <c r="G347" i="4"/>
  <c r="J347" i="4"/>
  <c r="H347" i="4"/>
  <c r="E347" i="4"/>
  <c r="K347" i="4"/>
  <c r="E281" i="4"/>
  <c r="J281" i="4"/>
  <c r="K281" i="4"/>
  <c r="H281" i="4"/>
  <c r="G281" i="4"/>
  <c r="H21" i="4"/>
  <c r="K21" i="4"/>
  <c r="E21" i="4"/>
  <c r="J21" i="4"/>
  <c r="G21" i="4"/>
  <c r="J161" i="4"/>
  <c r="H161" i="4"/>
  <c r="G161" i="4"/>
  <c r="K161" i="4"/>
  <c r="E161" i="4"/>
  <c r="J136" i="4"/>
  <c r="H136" i="4"/>
  <c r="G136" i="4"/>
  <c r="E136" i="4"/>
  <c r="K136" i="4"/>
  <c r="H87" i="4"/>
  <c r="E87" i="4"/>
  <c r="K87" i="4"/>
  <c r="G87" i="4"/>
  <c r="J87" i="4"/>
  <c r="AS68" i="3"/>
  <c r="G100" i="4"/>
  <c r="H100" i="4"/>
  <c r="AS28" i="2"/>
  <c r="AS147" i="2"/>
  <c r="AS279" i="2"/>
  <c r="AS42" i="3"/>
  <c r="AS321" i="2"/>
  <c r="AS321" i="3"/>
  <c r="AS94" i="2"/>
  <c r="AS225" i="2"/>
  <c r="AS345" i="2"/>
  <c r="AS277" i="3"/>
  <c r="AS347" i="2"/>
  <c r="AS64" i="3"/>
  <c r="AS161" i="3"/>
  <c r="AS156" i="2"/>
  <c r="AS26" i="2"/>
  <c r="AS28" i="3"/>
  <c r="AS65" i="2"/>
  <c r="AS185" i="2"/>
  <c r="AS317" i="2"/>
  <c r="AS65" i="3"/>
  <c r="AS388" i="2"/>
  <c r="AS50" i="2"/>
  <c r="AS58" i="3"/>
  <c r="AS26" i="3"/>
  <c r="AS158" i="2"/>
  <c r="AS284" i="2"/>
  <c r="AS329" i="3"/>
  <c r="AS279" i="3"/>
  <c r="AS224" i="3"/>
  <c r="AS159" i="3"/>
  <c r="AS286" i="3"/>
  <c r="AS233" i="3"/>
  <c r="AS118" i="3"/>
  <c r="AS349" i="2"/>
  <c r="AS339" i="3"/>
  <c r="AS288" i="3"/>
  <c r="AS217" i="3"/>
  <c r="AS344" i="3"/>
  <c r="AS299" i="3"/>
  <c r="AS221" i="3"/>
  <c r="AS332" i="2"/>
  <c r="AS351" i="3"/>
  <c r="AS303" i="3"/>
  <c r="AS254" i="3"/>
  <c r="AS180" i="3"/>
  <c r="AS119" i="3"/>
  <c r="AS332" i="3"/>
  <c r="AS342" i="3"/>
  <c r="AS275" i="3"/>
  <c r="AS38" i="2"/>
  <c r="AS156" i="3"/>
  <c r="AS95" i="3"/>
  <c r="H197" i="4"/>
  <c r="K197" i="4"/>
  <c r="G197" i="4"/>
  <c r="J197" i="4"/>
  <c r="E197" i="4"/>
  <c r="H27" i="4"/>
  <c r="K27" i="4"/>
  <c r="E27" i="4"/>
  <c r="J27" i="4"/>
  <c r="G27" i="4"/>
  <c r="H33" i="4"/>
  <c r="G33" i="4"/>
  <c r="K316" i="4"/>
  <c r="J316" i="4"/>
  <c r="E316" i="4"/>
  <c r="H316" i="4"/>
  <c r="G316" i="4"/>
  <c r="H72" i="4"/>
  <c r="G72" i="4"/>
  <c r="E72" i="4"/>
  <c r="K72" i="4"/>
  <c r="J72" i="4"/>
  <c r="H363" i="4"/>
  <c r="G363" i="4"/>
  <c r="K324" i="4"/>
  <c r="J324" i="4"/>
  <c r="H324" i="4"/>
  <c r="E324" i="4"/>
  <c r="G324" i="4"/>
  <c r="K58" i="4"/>
  <c r="H58" i="4"/>
  <c r="G58" i="4"/>
  <c r="J58" i="4"/>
  <c r="E58" i="4"/>
  <c r="E92" i="4"/>
  <c r="H92" i="4"/>
  <c r="J92" i="4"/>
  <c r="K92" i="4"/>
  <c r="G92" i="4"/>
  <c r="K381" i="4"/>
  <c r="E381" i="4"/>
  <c r="J381" i="4"/>
  <c r="G381" i="4"/>
  <c r="H381" i="4"/>
  <c r="E108" i="4"/>
  <c r="H108" i="4"/>
  <c r="K108" i="4"/>
  <c r="J108" i="4"/>
  <c r="G108" i="4"/>
  <c r="G214" i="4"/>
  <c r="H214" i="4"/>
  <c r="E305" i="4"/>
  <c r="H201" i="4"/>
  <c r="G201" i="4"/>
  <c r="E243" i="4"/>
  <c r="K243" i="4"/>
  <c r="H243" i="4"/>
  <c r="G243" i="4"/>
  <c r="J243" i="4"/>
  <c r="H61" i="4"/>
  <c r="G61" i="4"/>
  <c r="H350" i="4"/>
  <c r="G350" i="4"/>
  <c r="K350" i="4"/>
  <c r="E350" i="4"/>
  <c r="J350" i="4"/>
  <c r="AS164" i="2"/>
  <c r="J389" i="4"/>
  <c r="E389" i="4"/>
  <c r="K389" i="4"/>
  <c r="G389" i="4"/>
  <c r="H389" i="4"/>
  <c r="AS144" i="3"/>
  <c r="AS97" i="3"/>
  <c r="G257" i="4"/>
  <c r="E257" i="4"/>
  <c r="K257" i="4"/>
  <c r="J257" i="4"/>
  <c r="H257" i="4"/>
  <c r="AS104" i="3"/>
  <c r="G97" i="4"/>
  <c r="H97" i="4"/>
  <c r="E97" i="4"/>
  <c r="J97" i="4"/>
  <c r="K97" i="4"/>
  <c r="AS101" i="2"/>
  <c r="AS194" i="2"/>
  <c r="E23" i="4"/>
  <c r="AS325" i="3"/>
  <c r="AS158" i="3"/>
  <c r="AS59" i="2"/>
  <c r="AS193" i="2"/>
  <c r="AS47" i="3"/>
  <c r="AS308" i="2"/>
  <c r="AS240" i="3"/>
  <c r="AS213" i="2"/>
  <c r="AS339" i="2"/>
  <c r="AS60" i="3"/>
  <c r="AS83" i="2"/>
  <c r="AS159" i="2"/>
  <c r="AS149" i="3"/>
  <c r="AS122" i="2"/>
  <c r="AS253" i="2"/>
  <c r="AS394" i="2"/>
  <c r="AS43" i="2"/>
  <c r="AS273" i="3"/>
  <c r="AS66" i="2"/>
  <c r="AS186" i="2"/>
  <c r="AS327" i="2"/>
  <c r="AS148" i="3"/>
  <c r="AS62" i="3"/>
  <c r="AS49" i="3"/>
  <c r="AS47" i="2"/>
  <c r="AS266" i="2"/>
  <c r="AS129" i="2"/>
  <c r="AS175" i="3"/>
  <c r="AS160" i="2"/>
  <c r="AS287" i="2"/>
  <c r="AS147" i="3"/>
  <c r="AS66" i="3"/>
  <c r="AS99" i="2"/>
  <c r="AS167" i="2"/>
  <c r="AS123" i="3"/>
  <c r="AS351" i="2"/>
  <c r="AS81" i="3"/>
  <c r="AS259" i="2"/>
  <c r="AS18" i="3"/>
  <c r="AS395" i="3"/>
  <c r="AS326" i="3"/>
  <c r="AS280" i="3"/>
  <c r="AS203" i="3"/>
  <c r="AS300" i="2"/>
  <c r="AS333" i="3"/>
  <c r="AS283" i="3"/>
  <c r="AS234" i="3"/>
  <c r="AS163" i="3"/>
  <c r="AS341" i="3"/>
  <c r="AS264" i="3"/>
  <c r="AS345" i="3"/>
  <c r="AS276" i="3"/>
  <c r="AS44" i="3"/>
  <c r="AS348" i="3"/>
  <c r="AS304" i="3"/>
  <c r="AS225" i="3"/>
  <c r="AS164" i="3"/>
  <c r="AS128" i="2"/>
  <c r="AS142" i="2"/>
  <c r="AS340" i="3"/>
  <c r="AS300" i="3"/>
  <c r="AS322" i="3"/>
  <c r="AS297" i="3"/>
  <c r="AS17" i="3"/>
  <c r="E237" i="4"/>
  <c r="K237" i="4"/>
  <c r="G237" i="4"/>
  <c r="H237" i="4"/>
  <c r="J237" i="4"/>
  <c r="E200" i="4"/>
  <c r="K200" i="4"/>
  <c r="G200" i="4"/>
  <c r="H200" i="4"/>
  <c r="J200" i="4"/>
  <c r="J323" i="4"/>
  <c r="H323" i="4"/>
  <c r="K323" i="4"/>
  <c r="E323" i="4"/>
  <c r="G323" i="4"/>
  <c r="E216" i="4"/>
  <c r="G216" i="4"/>
  <c r="H216" i="4"/>
  <c r="K216" i="4"/>
  <c r="J216" i="4"/>
  <c r="H224" i="4"/>
  <c r="G224" i="4"/>
  <c r="H285" i="4"/>
  <c r="G285" i="4"/>
  <c r="J221" i="4"/>
  <c r="H221" i="4"/>
  <c r="K221" i="4"/>
  <c r="G221" i="4"/>
  <c r="E221" i="4"/>
  <c r="H56" i="4"/>
  <c r="G56" i="4"/>
  <c r="I289" i="3"/>
  <c r="I267" i="3" s="1"/>
  <c r="K60" i="4"/>
  <c r="E60" i="4"/>
  <c r="J60" i="4"/>
  <c r="H60" i="4"/>
  <c r="G60" i="4"/>
  <c r="E94" i="4"/>
  <c r="K94" i="4"/>
  <c r="G94" i="4"/>
  <c r="H94" i="4"/>
  <c r="J94" i="4"/>
  <c r="E218" i="4"/>
  <c r="H218" i="4"/>
  <c r="K218" i="4"/>
  <c r="G218" i="4"/>
  <c r="J218" i="4"/>
  <c r="J365" i="4"/>
  <c r="K365" i="4"/>
  <c r="E365" i="4"/>
  <c r="G365" i="4"/>
  <c r="H365" i="4"/>
  <c r="H95" i="4"/>
  <c r="G95" i="4"/>
  <c r="H239" i="4"/>
  <c r="G239" i="4"/>
  <c r="G113" i="4"/>
  <c r="E113" i="4"/>
  <c r="J113" i="4"/>
  <c r="H113" i="4"/>
  <c r="K113" i="4"/>
  <c r="E31" i="4"/>
  <c r="H31" i="4"/>
  <c r="G31" i="4"/>
  <c r="K31" i="4"/>
  <c r="J31" i="4"/>
  <c r="E272" i="4"/>
  <c r="K272" i="4"/>
  <c r="G272" i="4"/>
  <c r="H272" i="4"/>
  <c r="J272" i="4"/>
  <c r="E196" i="4"/>
  <c r="J196" i="4"/>
  <c r="K196" i="4"/>
  <c r="G196" i="4"/>
  <c r="H196" i="4"/>
  <c r="G331" i="4"/>
  <c r="H331" i="4"/>
  <c r="AS179" i="3"/>
  <c r="H260" i="4"/>
  <c r="G260" i="4"/>
  <c r="E260" i="4"/>
  <c r="K260" i="4"/>
  <c r="J260" i="4"/>
  <c r="AS162" i="3"/>
  <c r="J156" i="4"/>
  <c r="K156" i="4"/>
  <c r="E156" i="4"/>
  <c r="G156" i="4"/>
  <c r="H156" i="4"/>
  <c r="AS311" i="2"/>
  <c r="AS265" i="2"/>
  <c r="AS286" i="2"/>
  <c r="H138" i="4"/>
  <c r="G138" i="4"/>
  <c r="AS79" i="3"/>
  <c r="AS25" i="2"/>
  <c r="AS22" i="3"/>
  <c r="AS296" i="2"/>
  <c r="AQ274" i="2"/>
  <c r="AS174" i="3"/>
  <c r="AS29" i="2"/>
  <c r="AS148" i="2"/>
  <c r="AS295" i="2"/>
  <c r="AS117" i="3"/>
  <c r="AS39" i="3"/>
  <c r="AS343" i="3"/>
  <c r="AS310" i="2"/>
  <c r="AS45" i="3"/>
  <c r="AS118" i="2"/>
  <c r="AS127" i="2"/>
  <c r="AS323" i="2"/>
  <c r="AS222" i="2"/>
  <c r="AS348" i="2"/>
  <c r="AS24" i="2"/>
  <c r="AS168" i="2"/>
  <c r="AS199" i="3"/>
  <c r="AS44" i="2"/>
  <c r="AS161" i="2"/>
  <c r="AS288" i="2"/>
  <c r="AS344" i="2"/>
  <c r="AS388" i="3"/>
  <c r="AS19" i="2"/>
  <c r="AS140" i="2"/>
  <c r="AS243" i="2"/>
  <c r="AS196" i="3"/>
  <c r="AS261" i="2"/>
  <c r="AS19" i="3"/>
  <c r="AS85" i="3"/>
  <c r="AS61" i="2"/>
  <c r="AS221" i="2"/>
  <c r="AS346" i="3"/>
  <c r="AS283" i="2"/>
  <c r="AS218" i="3"/>
  <c r="AS56" i="3"/>
  <c r="AS380" i="2"/>
  <c r="AS392" i="3"/>
  <c r="AS327" i="3"/>
  <c r="AS255" i="3"/>
  <c r="AS330" i="3"/>
  <c r="AS284" i="3"/>
  <c r="AS212" i="3"/>
  <c r="AS318" i="3"/>
  <c r="AS324" i="3"/>
  <c r="AS349" i="3"/>
  <c r="AS281" i="3"/>
  <c r="AS56" i="2"/>
  <c r="AS214" i="3"/>
  <c r="AS219" i="2"/>
  <c r="AS165" i="3"/>
  <c r="AS232" i="2"/>
  <c r="J238" i="4"/>
  <c r="G238" i="4"/>
  <c r="E238" i="4"/>
  <c r="K238" i="4"/>
  <c r="H238" i="4"/>
  <c r="H392" i="4"/>
  <c r="G392" i="4"/>
  <c r="J183" i="4"/>
  <c r="G183" i="4"/>
  <c r="H183" i="4"/>
  <c r="E183" i="4"/>
  <c r="K183" i="4"/>
  <c r="H263" i="4"/>
  <c r="K263" i="4"/>
  <c r="J263" i="4"/>
  <c r="E263" i="4"/>
  <c r="G263" i="4"/>
  <c r="G329" i="4"/>
  <c r="H329" i="4"/>
  <c r="H163" i="4"/>
  <c r="J163" i="4"/>
  <c r="K163" i="4"/>
  <c r="E163" i="4"/>
  <c r="G163" i="4"/>
  <c r="H164" i="4"/>
  <c r="G164" i="4"/>
  <c r="G223" i="4"/>
  <c r="H223" i="4"/>
  <c r="E223" i="4"/>
  <c r="J223" i="4"/>
  <c r="K223" i="4"/>
  <c r="J241" i="4"/>
  <c r="G241" i="4"/>
  <c r="E241" i="4"/>
  <c r="K241" i="4"/>
  <c r="H241" i="4"/>
  <c r="G140" i="4"/>
  <c r="H140" i="4"/>
  <c r="J140" i="4"/>
  <c r="E140" i="4"/>
  <c r="K140" i="4"/>
  <c r="G394" i="4"/>
  <c r="E394" i="4"/>
  <c r="J394" i="4"/>
  <c r="H394" i="4"/>
  <c r="K394" i="4"/>
  <c r="G160" i="4"/>
  <c r="H160" i="4"/>
  <c r="J160" i="4"/>
  <c r="K160" i="4"/>
  <c r="E160" i="4"/>
  <c r="H143" i="4"/>
  <c r="G143" i="4"/>
  <c r="H191" i="4"/>
  <c r="G191" i="4"/>
  <c r="E191" i="4"/>
  <c r="J191" i="4"/>
  <c r="K191" i="4"/>
  <c r="H114" i="4"/>
  <c r="G114" i="4"/>
  <c r="J114" i="4"/>
  <c r="E114" i="4"/>
  <c r="K114" i="4"/>
  <c r="G195" i="4"/>
  <c r="J195" i="4"/>
  <c r="K195" i="4"/>
  <c r="E195" i="4"/>
  <c r="H195" i="4"/>
  <c r="H28" i="4"/>
  <c r="G28" i="4"/>
  <c r="J28" i="4"/>
  <c r="E28" i="4"/>
  <c r="K28" i="4"/>
  <c r="G98" i="4"/>
  <c r="H98" i="4"/>
  <c r="H351" i="4"/>
  <c r="G351" i="4"/>
  <c r="G162" i="4"/>
  <c r="H162" i="4"/>
  <c r="G99" i="4"/>
  <c r="H99" i="4"/>
  <c r="J99" i="4"/>
  <c r="E99" i="4"/>
  <c r="K99" i="4"/>
  <c r="E53" i="4"/>
  <c r="K53" i="4"/>
  <c r="H53" i="4"/>
  <c r="G53" i="4"/>
  <c r="J53" i="4"/>
  <c r="G176" i="4"/>
  <c r="E176" i="4"/>
  <c r="J176" i="4"/>
  <c r="K176" i="4"/>
  <c r="H176" i="4"/>
  <c r="H159" i="4"/>
  <c r="G159" i="4"/>
  <c r="AS340" i="2"/>
  <c r="H236" i="4"/>
  <c r="E236" i="4"/>
  <c r="J236" i="4"/>
  <c r="K236" i="4"/>
  <c r="G236" i="4"/>
  <c r="AS37" i="3"/>
  <c r="AS46" i="2"/>
  <c r="AS74" i="2"/>
  <c r="H157" i="4"/>
  <c r="K157" i="4"/>
  <c r="J157" i="4"/>
  <c r="E157" i="4"/>
  <c r="G157" i="4"/>
  <c r="H274" i="3"/>
  <c r="H252" i="3" s="1"/>
  <c r="J274" i="3"/>
  <c r="J252" i="3" s="1"/>
  <c r="AS21" i="2"/>
  <c r="AS224" i="2"/>
  <c r="AS218" i="2"/>
  <c r="AS78" i="2"/>
  <c r="AS105" i="2"/>
  <c r="AS123" i="2"/>
  <c r="AS254" i="2"/>
  <c r="AS297" i="2"/>
  <c r="AS105" i="3"/>
  <c r="AS219" i="3"/>
  <c r="AS242" i="2"/>
  <c r="AS231" i="2"/>
  <c r="AS98" i="2"/>
  <c r="AS324" i="2"/>
  <c r="AS50" i="3"/>
  <c r="AS126" i="2"/>
  <c r="AS233" i="2"/>
  <c r="AS381" i="2"/>
  <c r="AS137" i="2"/>
  <c r="AS262" i="2"/>
  <c r="AS124" i="3"/>
  <c r="AS57" i="3"/>
  <c r="AS64" i="2"/>
  <c r="AS323" i="3"/>
  <c r="AS97" i="2"/>
  <c r="AS102" i="2"/>
  <c r="AS239" i="2"/>
  <c r="AS76" i="3"/>
  <c r="AS389" i="2"/>
  <c r="AM274" i="3"/>
  <c r="AS296" i="3"/>
  <c r="AS382" i="2"/>
  <c r="AS165" i="2"/>
  <c r="AS42" i="2"/>
  <c r="AS23" i="3"/>
  <c r="AS320" i="3"/>
  <c r="AS115" i="3"/>
  <c r="AS330" i="2"/>
  <c r="AS143" i="3"/>
  <c r="AS393" i="3"/>
  <c r="AS305" i="3"/>
  <c r="AS78" i="3"/>
  <c r="AS396" i="3"/>
  <c r="AS331" i="3"/>
  <c r="AS260" i="3"/>
  <c r="AS386" i="3"/>
  <c r="AS390" i="3"/>
  <c r="AS220" i="3"/>
  <c r="AS328" i="3"/>
  <c r="AS145" i="2"/>
  <c r="AS261" i="3"/>
  <c r="AS205" i="3"/>
  <c r="AS94" i="3"/>
  <c r="AS307" i="2"/>
  <c r="AS215" i="3"/>
  <c r="AS99" i="3"/>
  <c r="AS320" i="2"/>
  <c r="AS194" i="3"/>
  <c r="AS232" i="3"/>
  <c r="AS116" i="3"/>
  <c r="AS213" i="3"/>
  <c r="AS256" i="3"/>
  <c r="E306" i="4"/>
  <c r="H119" i="4"/>
  <c r="G119" i="4"/>
  <c r="E302" i="4"/>
  <c r="H320" i="4"/>
  <c r="G320" i="4"/>
  <c r="K54" i="4"/>
  <c r="J54" i="4"/>
  <c r="E54" i="4"/>
  <c r="H54" i="4"/>
  <c r="G54" i="4"/>
  <c r="H142" i="4"/>
  <c r="G142" i="4"/>
  <c r="J142" i="4"/>
  <c r="E142" i="4"/>
  <c r="E74" i="4"/>
  <c r="G74" i="4"/>
  <c r="H74" i="4"/>
  <c r="K74" i="4"/>
  <c r="J74" i="4"/>
  <c r="H397" i="4"/>
  <c r="G397" i="4"/>
  <c r="E178" i="4"/>
  <c r="G178" i="4"/>
  <c r="K178" i="4"/>
  <c r="J178" i="4"/>
  <c r="H178" i="4"/>
  <c r="H35" i="4"/>
  <c r="G35" i="4"/>
  <c r="G141" i="4"/>
  <c r="H141" i="4"/>
  <c r="G51" i="4"/>
  <c r="H51" i="4"/>
  <c r="G78" i="4"/>
  <c r="H78" i="4"/>
  <c r="H284" i="4"/>
  <c r="K284" i="4"/>
  <c r="E284" i="4"/>
  <c r="J284" i="4"/>
  <c r="G284" i="4"/>
  <c r="AS81" i="2"/>
  <c r="AS174" i="2"/>
  <c r="AS76" i="2"/>
  <c r="AS46" i="3"/>
  <c r="AS98" i="3"/>
  <c r="E251" i="4"/>
  <c r="G251" i="4"/>
  <c r="H251" i="4"/>
  <c r="K251" i="4"/>
  <c r="J251" i="4"/>
  <c r="AS29" i="3"/>
  <c r="AS115" i="2"/>
  <c r="AS121" i="2"/>
  <c r="AS100" i="2"/>
  <c r="AS223" i="2"/>
  <c r="AS350" i="2"/>
  <c r="AS27" i="3"/>
  <c r="AS18" i="2"/>
  <c r="AS83" i="3"/>
  <c r="AS40" i="2"/>
  <c r="AS103" i="2"/>
  <c r="AS343" i="2"/>
  <c r="AS205" i="2"/>
  <c r="AS155" i="3"/>
  <c r="AS40" i="3"/>
  <c r="AS114" i="3"/>
  <c r="AS23" i="2"/>
  <c r="AS241" i="2"/>
  <c r="AS106" i="2"/>
  <c r="AS120" i="3"/>
  <c r="AS236" i="2"/>
  <c r="AS384" i="2"/>
  <c r="AS74" i="3"/>
  <c r="AS39" i="2"/>
  <c r="AS197" i="2"/>
  <c r="AS243" i="3"/>
  <c r="AS79" i="2"/>
  <c r="AS201" i="2"/>
  <c r="AS342" i="2"/>
  <c r="AS67" i="3"/>
  <c r="AS59" i="3"/>
  <c r="AS60" i="2"/>
  <c r="AS281" i="2"/>
  <c r="AS144" i="2"/>
  <c r="AS198" i="3"/>
  <c r="AS82" i="3"/>
  <c r="AS166" i="2"/>
  <c r="AS43" i="3"/>
  <c r="AS138" i="3"/>
  <c r="AS350" i="3"/>
  <c r="AS157" i="3"/>
  <c r="AS309" i="3"/>
  <c r="AS184" i="2"/>
  <c r="AS198" i="2"/>
  <c r="AS160" i="3"/>
  <c r="AS394" i="3"/>
  <c r="AS244" i="2"/>
  <c r="AS310" i="3"/>
  <c r="AS258" i="3"/>
  <c r="AS141" i="3"/>
  <c r="AS262" i="3"/>
  <c r="AS145" i="3"/>
  <c r="AS137" i="3"/>
  <c r="AS41" i="2"/>
  <c r="AS38" i="3"/>
  <c r="AS20" i="2"/>
  <c r="K372" i="4"/>
  <c r="E372" i="4"/>
  <c r="J372" i="4"/>
  <c r="G372" i="4"/>
  <c r="H372" i="4"/>
  <c r="H256" i="4"/>
  <c r="K256" i="4"/>
  <c r="G256" i="4"/>
  <c r="E256" i="4"/>
  <c r="J256" i="4"/>
  <c r="H240" i="4"/>
  <c r="K240" i="4"/>
  <c r="G240" i="4"/>
  <c r="J240" i="4"/>
  <c r="E240" i="4"/>
  <c r="H120" i="4"/>
  <c r="E120" i="4"/>
  <c r="K120" i="4"/>
  <c r="J120" i="4"/>
  <c r="G120" i="4"/>
  <c r="H80" i="4"/>
  <c r="G80" i="4"/>
  <c r="K29" i="4"/>
  <c r="E29" i="4"/>
  <c r="G29" i="4"/>
  <c r="H29" i="4"/>
  <c r="J29" i="4"/>
  <c r="G133" i="4"/>
  <c r="H133" i="4"/>
  <c r="E346" i="4"/>
  <c r="K346" i="4"/>
  <c r="G346" i="4"/>
  <c r="H346" i="4"/>
  <c r="J346" i="4"/>
  <c r="G352" i="4"/>
  <c r="H352" i="4"/>
  <c r="E352" i="4"/>
  <c r="J352" i="4"/>
  <c r="K352" i="4"/>
  <c r="H287" i="4"/>
  <c r="G287" i="4"/>
  <c r="K338" i="4"/>
  <c r="G338" i="4"/>
  <c r="J338" i="4"/>
  <c r="E338" i="4"/>
  <c r="H338" i="4"/>
  <c r="H326" i="4"/>
  <c r="G326" i="4"/>
  <c r="G395" i="4"/>
  <c r="H395" i="4"/>
  <c r="H182" i="4"/>
  <c r="G182" i="4"/>
  <c r="J211" i="4"/>
  <c r="G211" i="4"/>
  <c r="H211" i="4"/>
  <c r="K211" i="4"/>
  <c r="E211" i="4"/>
  <c r="AS86" i="2"/>
  <c r="K258" i="4"/>
  <c r="E258" i="4"/>
  <c r="J258" i="4"/>
  <c r="G258" i="4"/>
  <c r="H258" i="4"/>
  <c r="G369" i="4"/>
  <c r="H369" i="4"/>
  <c r="J369" i="4"/>
  <c r="E369" i="4"/>
  <c r="K369" i="4"/>
  <c r="E366" i="4"/>
  <c r="H366" i="4"/>
  <c r="G366" i="4"/>
  <c r="J366" i="4"/>
  <c r="K366" i="4"/>
  <c r="E303" i="4"/>
  <c r="H90" i="4"/>
  <c r="G90" i="4"/>
  <c r="AS214" i="2"/>
  <c r="G59" i="4"/>
  <c r="H59" i="4"/>
  <c r="AS80" i="3"/>
  <c r="H55" i="4"/>
  <c r="J55" i="4"/>
  <c r="E55" i="4"/>
  <c r="K55" i="4"/>
  <c r="G55" i="4"/>
  <c r="AS129" i="3"/>
  <c r="AS178" i="2"/>
  <c r="AS276" i="2"/>
  <c r="AS298" i="2"/>
  <c r="AS139" i="2"/>
  <c r="G75" i="4"/>
  <c r="H75" i="4"/>
  <c r="AS395" i="2"/>
  <c r="AS200" i="2"/>
  <c r="AS275" i="2"/>
  <c r="AS240" i="2"/>
  <c r="AS199" i="2"/>
  <c r="AS325" i="2"/>
  <c r="AS206" i="3"/>
  <c r="AS136" i="2"/>
  <c r="AS103" i="3"/>
  <c r="AS67" i="2"/>
  <c r="AS202" i="2"/>
  <c r="AS322" i="2"/>
  <c r="AS244" i="3"/>
  <c r="AS96" i="3"/>
  <c r="AS119" i="2"/>
  <c r="AS117" i="2"/>
  <c r="AS352" i="2"/>
  <c r="AS220" i="2"/>
  <c r="AS168" i="3"/>
  <c r="AS141" i="2"/>
  <c r="AS16" i="2"/>
  <c r="AS390" i="2"/>
  <c r="AS57" i="2"/>
  <c r="AS175" i="2"/>
  <c r="AS303" i="2"/>
  <c r="AS379" i="2"/>
  <c r="AS121" i="3"/>
  <c r="AS22" i="2"/>
  <c r="AS149" i="2"/>
  <c r="AS273" i="2"/>
  <c r="AS200" i="3"/>
  <c r="AS75" i="2"/>
  <c r="AS104" i="2"/>
  <c r="AS157" i="2"/>
  <c r="AS181" i="3"/>
  <c r="AS163" i="2"/>
  <c r="AS142" i="3"/>
  <c r="AS380" i="3"/>
  <c r="AS186" i="3"/>
  <c r="AS277" i="2"/>
  <c r="AS197" i="3"/>
  <c r="AS285" i="2"/>
  <c r="AS204" i="3"/>
  <c r="AS206" i="2"/>
  <c r="AS346" i="2"/>
  <c r="AS381" i="3"/>
  <c r="AS307" i="3"/>
  <c r="AS259" i="3"/>
  <c r="AS184" i="3"/>
  <c r="AS387" i="3"/>
  <c r="AM289" i="3"/>
  <c r="AS311" i="3"/>
  <c r="AS263" i="3"/>
  <c r="AS195" i="3"/>
  <c r="E280" i="4"/>
  <c r="J280" i="4"/>
  <c r="K280" i="4"/>
  <c r="G280" i="4"/>
  <c r="H280" i="4"/>
  <c r="J79" i="4"/>
  <c r="E79" i="4"/>
  <c r="G79" i="4"/>
  <c r="H79" i="4"/>
  <c r="K79" i="4"/>
  <c r="G373" i="4"/>
  <c r="H373" i="4"/>
  <c r="E137" i="4"/>
  <c r="H137" i="4"/>
  <c r="K137" i="4"/>
  <c r="J137" i="4"/>
  <c r="G137" i="4"/>
  <c r="K177" i="4"/>
  <c r="E177" i="4"/>
  <c r="H177" i="4"/>
  <c r="G177" i="4"/>
  <c r="J177" i="4"/>
  <c r="AS319" i="2"/>
  <c r="G371" i="4"/>
  <c r="H371" i="4"/>
  <c r="AS302" i="2"/>
  <c r="G34" i="4"/>
  <c r="K34" i="4"/>
  <c r="J34" i="4"/>
  <c r="E34" i="4"/>
  <c r="H34" i="4"/>
  <c r="AS183" i="3"/>
  <c r="AS258" i="2"/>
  <c r="AS102" i="3"/>
  <c r="G24" i="4"/>
  <c r="K24" i="4"/>
  <c r="E24" i="4"/>
  <c r="H24" i="4"/>
  <c r="J24" i="4"/>
  <c r="AS179" i="2"/>
  <c r="AS238" i="2"/>
  <c r="AS63" i="3"/>
  <c r="AS301" i="2"/>
  <c r="AS96" i="2"/>
  <c r="AS49" i="2"/>
  <c r="AS309" i="2"/>
  <c r="AS328" i="2"/>
  <c r="AS45" i="2"/>
  <c r="AS162" i="2"/>
  <c r="AS304" i="2"/>
  <c r="AS125" i="3"/>
  <c r="AS391" i="3"/>
  <c r="AS80" i="2"/>
  <c r="AS216" i="2"/>
  <c r="AS61" i="3"/>
  <c r="AS331" i="2"/>
  <c r="AS265" i="3"/>
  <c r="AQ289" i="3"/>
  <c r="AQ267" i="3" s="1"/>
  <c r="AS37" i="2"/>
  <c r="AS257" i="2"/>
  <c r="AS120" i="2"/>
  <c r="AS128" i="3"/>
  <c r="AS146" i="2"/>
  <c r="AS278" i="2"/>
  <c r="AS25" i="3"/>
  <c r="AS139" i="3"/>
  <c r="AS77" i="2"/>
  <c r="AS389" i="3"/>
  <c r="AS180" i="2"/>
  <c r="AS116" i="2"/>
  <c r="AS256" i="2"/>
  <c r="AS86" i="3"/>
  <c r="AS16" i="3"/>
  <c r="AS302" i="3"/>
  <c r="AS77" i="3"/>
  <c r="AS107" i="2"/>
  <c r="AS203" i="2"/>
  <c r="AS216" i="3"/>
  <c r="AS85" i="2"/>
  <c r="AS231" i="3"/>
  <c r="AS178" i="3"/>
  <c r="AS255" i="2"/>
  <c r="AS185" i="3"/>
  <c r="AS176" i="2"/>
  <c r="AS237" i="3"/>
  <c r="AS122" i="3"/>
  <c r="AS383" i="2"/>
  <c r="AS241" i="3"/>
  <c r="AS126" i="3"/>
  <c r="AS391" i="2"/>
  <c r="AS257" i="3"/>
  <c r="AS201" i="3"/>
  <c r="AO289" i="3"/>
  <c r="AO267" i="3" s="1"/>
  <c r="AS84" i="3"/>
  <c r="AS299" i="2"/>
  <c r="AS352" i="3"/>
  <c r="AS308" i="3"/>
  <c r="AS235" i="3"/>
  <c r="AS383" i="3"/>
  <c r="AS317" i="3"/>
  <c r="AS239" i="3"/>
  <c r="AS278" i="3"/>
  <c r="AS17" i="2"/>
  <c r="K151" i="4"/>
  <c r="H151" i="4"/>
  <c r="E151" i="4"/>
  <c r="J151" i="4"/>
  <c r="G151" i="4"/>
  <c r="G259" i="4"/>
  <c r="H259" i="4"/>
  <c r="H264" i="4"/>
  <c r="G264" i="4"/>
  <c r="E286" i="4"/>
  <c r="K286" i="4"/>
  <c r="J286" i="4"/>
  <c r="G286" i="4"/>
  <c r="H286" i="4"/>
  <c r="G118" i="4"/>
  <c r="E118" i="4"/>
  <c r="J118" i="4"/>
  <c r="K118" i="4"/>
  <c r="H118" i="4"/>
  <c r="G30" i="4"/>
  <c r="H30" i="4"/>
  <c r="K76" i="4"/>
  <c r="G76" i="4"/>
  <c r="H76" i="4"/>
  <c r="J76" i="4"/>
  <c r="E76" i="4"/>
  <c r="H222" i="4"/>
  <c r="G222" i="4"/>
  <c r="H220" i="4"/>
  <c r="E220" i="4"/>
  <c r="J220" i="4"/>
  <c r="K220" i="4"/>
  <c r="G220" i="4"/>
  <c r="E301" i="4"/>
  <c r="G121" i="4"/>
  <c r="H121" i="4"/>
  <c r="H111" i="4"/>
  <c r="G111" i="4"/>
  <c r="H203" i="4"/>
  <c r="G203" i="4"/>
  <c r="H154" i="4"/>
  <c r="G154" i="4"/>
  <c r="G242" i="4"/>
  <c r="H242" i="4"/>
  <c r="E390" i="4"/>
  <c r="K390" i="4"/>
  <c r="G390" i="4"/>
  <c r="H390" i="4"/>
  <c r="J390" i="4"/>
  <c r="I274" i="3"/>
  <c r="I252" i="3" s="1"/>
  <c r="H368" i="4"/>
  <c r="G368" i="4"/>
  <c r="H276" i="4"/>
  <c r="G276" i="4"/>
  <c r="G328" i="4"/>
  <c r="J328" i="4"/>
  <c r="E328" i="4"/>
  <c r="K328" i="4"/>
  <c r="H328" i="4"/>
  <c r="H198" i="4"/>
  <c r="G198" i="4"/>
  <c r="J96" i="4"/>
  <c r="G96" i="4"/>
  <c r="H96" i="4"/>
  <c r="E96" i="4"/>
  <c r="K96" i="4"/>
  <c r="AS193" i="3"/>
  <c r="E32" i="4"/>
  <c r="K32" i="4"/>
  <c r="H32" i="4"/>
  <c r="G32" i="4"/>
  <c r="J32" i="4"/>
  <c r="AS30" i="2"/>
  <c r="G386" i="4"/>
  <c r="H386" i="4"/>
  <c r="G26" i="4"/>
  <c r="E26" i="4"/>
  <c r="J231" i="4"/>
  <c r="H231" i="4"/>
  <c r="G231" i="4"/>
  <c r="K231" i="4"/>
  <c r="E231" i="4"/>
  <c r="AS280" i="2"/>
  <c r="H261" i="4"/>
  <c r="G261" i="4"/>
  <c r="J261" i="4"/>
  <c r="E261" i="4"/>
  <c r="K261" i="4"/>
  <c r="AS282" i="2"/>
  <c r="AS62" i="2"/>
  <c r="AS326" i="2"/>
  <c r="AS127" i="3"/>
  <c r="AQ274" i="3"/>
  <c r="AS24" i="3"/>
  <c r="AS143" i="2"/>
  <c r="AS217" i="2"/>
  <c r="AS84" i="2"/>
  <c r="AS195" i="2"/>
  <c r="AS138" i="2"/>
  <c r="AS264" i="2"/>
  <c r="AS30" i="3"/>
  <c r="AS306" i="2"/>
  <c r="AS266" i="3"/>
  <c r="AS58" i="2"/>
  <c r="AS177" i="2"/>
  <c r="AS318" i="2"/>
  <c r="AS140" i="3"/>
  <c r="AS48" i="3"/>
  <c r="AS101" i="3"/>
  <c r="AS204" i="2"/>
  <c r="AS125" i="2"/>
  <c r="AS387" i="2"/>
  <c r="AS234" i="2"/>
  <c r="AS177" i="3"/>
  <c r="AS251" i="2"/>
  <c r="AS393" i="2"/>
  <c r="AS48" i="2"/>
  <c r="AS212" i="2"/>
  <c r="AS301" i="3"/>
  <c r="AS215" i="2"/>
  <c r="AS386" i="2"/>
  <c r="AO274" i="3"/>
  <c r="AS166" i="3"/>
  <c r="AS260" i="2"/>
  <c r="AS155" i="2"/>
  <c r="AS305" i="2"/>
  <c r="AS63" i="2"/>
  <c r="AS182" i="2"/>
  <c r="AS282" i="3"/>
  <c r="AS223" i="3"/>
  <c r="AS107" i="3"/>
  <c r="AS341" i="2"/>
  <c r="AS236" i="3"/>
  <c r="AS182" i="3"/>
  <c r="AS263" i="2"/>
  <c r="AS287" i="3"/>
  <c r="AS238" i="3"/>
  <c r="AS167" i="3"/>
  <c r="AS347" i="3"/>
  <c r="AS298" i="3"/>
  <c r="AS242" i="3"/>
  <c r="AS176" i="3"/>
  <c r="AS235" i="2"/>
  <c r="AS306" i="3"/>
  <c r="AS251" i="3"/>
  <c r="AS136" i="3"/>
  <c r="AS106" i="3"/>
  <c r="AS379" i="3"/>
  <c r="AS285" i="3"/>
  <c r="AS384" i="3"/>
  <c r="AS295" i="3"/>
  <c r="J90" i="4" l="1"/>
  <c r="E111" i="4"/>
  <c r="J51" i="4"/>
  <c r="E298" i="4"/>
  <c r="K193" i="4"/>
  <c r="E154" i="4"/>
  <c r="E70" i="4"/>
  <c r="K133" i="4"/>
  <c r="K276" i="4"/>
  <c r="J363" i="4"/>
  <c r="E320" i="4"/>
  <c r="K254" i="4"/>
  <c r="E234" i="4"/>
  <c r="K214" i="4"/>
  <c r="E386" i="4"/>
  <c r="E342" i="4"/>
  <c r="AQ252" i="3"/>
  <c r="E153" i="4"/>
  <c r="E278" i="4"/>
  <c r="K93" i="4"/>
  <c r="G93" i="4"/>
  <c r="H93" i="4"/>
  <c r="J93" i="4"/>
  <c r="E93" i="4"/>
  <c r="E300" i="4"/>
  <c r="H25" i="4"/>
  <c r="G25" i="4"/>
  <c r="J25" i="4"/>
  <c r="K25" i="4"/>
  <c r="E25" i="4"/>
  <c r="G349" i="4"/>
  <c r="H349" i="4"/>
  <c r="E349" i="4"/>
  <c r="K349" i="4"/>
  <c r="J349" i="4"/>
  <c r="AS274" i="3"/>
  <c r="AM252" i="3"/>
  <c r="H158" i="4"/>
  <c r="J158" i="4"/>
  <c r="G158" i="4"/>
  <c r="K158" i="4"/>
  <c r="E158" i="4"/>
  <c r="H179" i="4"/>
  <c r="G179" i="4"/>
  <c r="H348" i="4"/>
  <c r="G348" i="4"/>
  <c r="H217" i="4"/>
  <c r="E217" i="4"/>
  <c r="G217" i="4"/>
  <c r="J217" i="4"/>
  <c r="K217" i="4"/>
  <c r="G110" i="4"/>
  <c r="E110" i="4"/>
  <c r="E213" i="4"/>
  <c r="AO252" i="3"/>
  <c r="E115" i="4"/>
  <c r="K115" i="4"/>
  <c r="J115" i="4"/>
  <c r="G115" i="4"/>
  <c r="H115" i="4"/>
  <c r="H342" i="4"/>
  <c r="G342" i="4"/>
  <c r="E294" i="4"/>
  <c r="G50" i="4"/>
  <c r="E50" i="4"/>
  <c r="H70" i="4"/>
  <c r="G70" i="4"/>
  <c r="J339" i="4"/>
  <c r="H339" i="4"/>
  <c r="E339" i="4"/>
  <c r="K339" i="4"/>
  <c r="G339" i="4"/>
  <c r="E133" i="4"/>
  <c r="E22" i="4"/>
  <c r="H22" i="4"/>
  <c r="G22" i="4"/>
  <c r="E130" i="4"/>
  <c r="G130" i="4"/>
  <c r="E275" i="4"/>
  <c r="H254" i="4"/>
  <c r="G254" i="4"/>
  <c r="G89" i="4"/>
  <c r="E89" i="4"/>
  <c r="G132" i="4"/>
  <c r="E132" i="4"/>
  <c r="AS20" i="3"/>
  <c r="K129" i="4"/>
  <c r="H129" i="4"/>
  <c r="G129" i="4"/>
  <c r="J129" i="4"/>
  <c r="J360" i="4"/>
  <c r="H360" i="4"/>
  <c r="G360" i="4"/>
  <c r="E360" i="4"/>
  <c r="K360" i="4"/>
  <c r="H262" i="4"/>
  <c r="G262" i="4"/>
  <c r="J386" i="4"/>
  <c r="AS289" i="3"/>
  <c r="AM267" i="3"/>
  <c r="E363" i="4"/>
  <c r="E135" i="4"/>
  <c r="K135" i="4"/>
  <c r="J135" i="4"/>
  <c r="H135" i="4"/>
  <c r="G135" i="4"/>
  <c r="G116" i="4"/>
  <c r="H116" i="4"/>
  <c r="G181" i="4"/>
  <c r="E181" i="4"/>
  <c r="J181" i="4"/>
  <c r="H181" i="4"/>
  <c r="K181" i="4"/>
  <c r="G327" i="4"/>
  <c r="E327" i="4"/>
  <c r="K327" i="4"/>
  <c r="J327" i="4"/>
  <c r="H327" i="4"/>
  <c r="J391" i="4"/>
  <c r="K391" i="4"/>
  <c r="E391" i="4"/>
  <c r="H391" i="4"/>
  <c r="G391" i="4"/>
  <c r="K139" i="4"/>
  <c r="H139" i="4"/>
  <c r="E139" i="4"/>
  <c r="G139" i="4"/>
  <c r="J139" i="4"/>
  <c r="J57" i="4"/>
  <c r="H57" i="4"/>
  <c r="K57" i="4"/>
  <c r="E57" i="4"/>
  <c r="G57" i="4"/>
  <c r="E68" i="4"/>
  <c r="K68" i="4"/>
  <c r="J68" i="4"/>
  <c r="G68" i="4"/>
  <c r="H68" i="4"/>
  <c r="J393" i="4"/>
  <c r="E393" i="4"/>
  <c r="H393" i="4"/>
  <c r="G393" i="4"/>
  <c r="K393" i="4"/>
  <c r="J330" i="4"/>
  <c r="H330" i="4"/>
  <c r="E330" i="4"/>
  <c r="G330" i="4"/>
  <c r="K330" i="4"/>
  <c r="G173" i="4"/>
  <c r="E173" i="4"/>
  <c r="K386" i="4"/>
  <c r="AS274" i="2"/>
  <c r="AQ252" i="2"/>
  <c r="E297" i="4"/>
  <c r="G77" i="4"/>
  <c r="H77" i="4"/>
  <c r="E77" i="4"/>
  <c r="K77" i="4"/>
  <c r="J77" i="4"/>
  <c r="K180" i="4"/>
  <c r="G180" i="4"/>
  <c r="H180" i="4"/>
  <c r="E180" i="4"/>
  <c r="J180" i="4"/>
  <c r="E317" i="4"/>
  <c r="C295" i="4"/>
  <c r="G282" i="4"/>
  <c r="H282" i="4"/>
  <c r="J234" i="4"/>
  <c r="G199" i="4"/>
  <c r="J199" i="4"/>
  <c r="K199" i="4"/>
  <c r="E199" i="4"/>
  <c r="H199" i="4"/>
  <c r="G174" i="4"/>
  <c r="H174" i="4"/>
  <c r="E174" i="4"/>
  <c r="J174" i="4"/>
  <c r="K174" i="4"/>
  <c r="H370" i="4"/>
  <c r="J370" i="4"/>
  <c r="E370" i="4"/>
  <c r="K370" i="4"/>
  <c r="G370" i="4"/>
  <c r="E308" i="4"/>
  <c r="G184" i="4"/>
  <c r="H184" i="4"/>
  <c r="J276" i="4" l="1"/>
  <c r="J133" i="4"/>
  <c r="K234" i="4"/>
  <c r="J70" i="4"/>
  <c r="K70" i="4"/>
  <c r="J254" i="4"/>
  <c r="J342" i="4"/>
  <c r="E90" i="4"/>
  <c r="K154" i="4"/>
  <c r="K90" i="4"/>
  <c r="J154" i="4"/>
  <c r="J320" i="4"/>
  <c r="K111" i="4"/>
  <c r="J111" i="4"/>
  <c r="K320" i="4"/>
  <c r="K342" i="4"/>
  <c r="K363" i="4"/>
  <c r="J193" i="4"/>
  <c r="E51" i="4"/>
  <c r="E193" i="4"/>
  <c r="K51" i="4"/>
  <c r="J214" i="4"/>
  <c r="L289" i="3"/>
  <c r="L267" i="3" s="1"/>
  <c r="E254" i="4"/>
  <c r="E276" i="4"/>
  <c r="E30" i="4"/>
  <c r="E214" i="4"/>
  <c r="J321" i="4"/>
  <c r="G321" i="4"/>
  <c r="E321" i="4"/>
  <c r="H321" i="4"/>
  <c r="K321" i="4"/>
  <c r="AS252" i="2"/>
  <c r="H318" i="4"/>
  <c r="E318" i="4"/>
  <c r="G318" i="4"/>
  <c r="H52" i="4"/>
  <c r="G52" i="4"/>
  <c r="J52" i="4"/>
  <c r="E52" i="4"/>
  <c r="K52" i="4"/>
  <c r="E88" i="4"/>
  <c r="H88" i="4"/>
  <c r="G88" i="4"/>
  <c r="G361" i="4"/>
  <c r="E361" i="4"/>
  <c r="H361" i="4"/>
  <c r="E252" i="4"/>
  <c r="H252" i="4"/>
  <c r="G252" i="4"/>
  <c r="K155" i="4"/>
  <c r="G155" i="4"/>
  <c r="H155" i="4"/>
  <c r="E155" i="4"/>
  <c r="J155" i="4"/>
  <c r="E109" i="4"/>
  <c r="H109" i="4"/>
  <c r="G109" i="4"/>
  <c r="H232" i="4"/>
  <c r="G232" i="4"/>
  <c r="E232" i="4"/>
  <c r="E299" i="4"/>
  <c r="J134" i="4"/>
  <c r="G134" i="4"/>
  <c r="K134" i="4"/>
  <c r="H134" i="4"/>
  <c r="E134" i="4"/>
  <c r="E277" i="4"/>
  <c r="H277" i="4"/>
  <c r="G277" i="4"/>
  <c r="J277" i="4"/>
  <c r="K277" i="4"/>
  <c r="J22" i="4"/>
  <c r="K22" i="4"/>
  <c r="E340" i="4"/>
  <c r="H340" i="4"/>
  <c r="G340" i="4"/>
  <c r="E255" i="4"/>
  <c r="G255" i="4"/>
  <c r="K255" i="4"/>
  <c r="J255" i="4"/>
  <c r="H255" i="4"/>
  <c r="H152" i="4"/>
  <c r="E152" i="4"/>
  <c r="G152" i="4"/>
  <c r="E172" i="4"/>
  <c r="G172" i="4"/>
  <c r="H172" i="4"/>
  <c r="E131" i="4"/>
  <c r="H131" i="4"/>
  <c r="G131" i="4"/>
  <c r="C273" i="4"/>
  <c r="E295" i="4"/>
  <c r="H384" i="4"/>
  <c r="G384" i="4"/>
  <c r="E384" i="4"/>
  <c r="E364" i="4"/>
  <c r="J364" i="4"/>
  <c r="K364" i="4"/>
  <c r="G364" i="4"/>
  <c r="H364" i="4"/>
  <c r="E49" i="4"/>
  <c r="H49" i="4"/>
  <c r="G49" i="4"/>
  <c r="E274" i="4"/>
  <c r="H274" i="4"/>
  <c r="G274" i="4"/>
  <c r="E296" i="4"/>
  <c r="G192" i="4"/>
  <c r="H192" i="4"/>
  <c r="E192" i="4"/>
  <c r="E112" i="4"/>
  <c r="J112" i="4"/>
  <c r="K112" i="4"/>
  <c r="G112" i="4"/>
  <c r="H112" i="4"/>
  <c r="E71" i="4"/>
  <c r="K71" i="4"/>
  <c r="G71" i="4"/>
  <c r="J71" i="4"/>
  <c r="H71" i="4"/>
  <c r="G194" i="4"/>
  <c r="K194" i="4"/>
  <c r="J194" i="4"/>
  <c r="E194" i="4"/>
  <c r="H194" i="4"/>
  <c r="G387" i="4"/>
  <c r="K387" i="4"/>
  <c r="J387" i="4"/>
  <c r="H387" i="4"/>
  <c r="E387" i="4"/>
  <c r="G175" i="4"/>
  <c r="K175" i="4"/>
  <c r="E175" i="4"/>
  <c r="H175" i="4"/>
  <c r="J175" i="4"/>
  <c r="L274" i="3"/>
  <c r="L252" i="3" s="1"/>
  <c r="G212" i="4"/>
  <c r="H212" i="4"/>
  <c r="E212" i="4"/>
  <c r="J343" i="4"/>
  <c r="E343" i="4"/>
  <c r="H343" i="4"/>
  <c r="K343" i="4"/>
  <c r="G343" i="4"/>
  <c r="E69" i="4"/>
  <c r="H69" i="4"/>
  <c r="G69" i="4"/>
  <c r="G215" i="4"/>
  <c r="J215" i="4"/>
  <c r="E215" i="4"/>
  <c r="K215" i="4"/>
  <c r="H215" i="4"/>
  <c r="K235" i="4"/>
  <c r="E235" i="4"/>
  <c r="H235" i="4"/>
  <c r="G235" i="4"/>
  <c r="J235" i="4"/>
  <c r="J91" i="4"/>
  <c r="K91" i="4"/>
  <c r="G91" i="4"/>
  <c r="E91" i="4"/>
  <c r="H91" i="4"/>
  <c r="AS252" i="3"/>
  <c r="K30" i="4" l="1"/>
  <c r="J30" i="4"/>
  <c r="J159" i="4"/>
  <c r="K259" i="4"/>
  <c r="E138" i="4"/>
  <c r="J75" i="4"/>
  <c r="K392" i="4"/>
  <c r="K282" i="4"/>
  <c r="E95" i="4"/>
  <c r="E326" i="4"/>
  <c r="J219" i="4"/>
  <c r="E179" i="4"/>
  <c r="J56" i="4"/>
  <c r="J239" i="4"/>
  <c r="J116" i="4"/>
  <c r="E368" i="4"/>
  <c r="K348" i="4"/>
  <c r="E304" i="4"/>
  <c r="J198" i="4"/>
  <c r="E33" i="4"/>
  <c r="E392" i="4"/>
  <c r="K192" i="4"/>
  <c r="J192" i="4"/>
  <c r="E273" i="4"/>
  <c r="K109" i="4"/>
  <c r="J109" i="4"/>
  <c r="K384" i="4"/>
  <c r="J384" i="4"/>
  <c r="J131" i="4"/>
  <c r="K131" i="4"/>
  <c r="K152" i="4"/>
  <c r="J152" i="4"/>
  <c r="J232" i="4"/>
  <c r="K232" i="4"/>
  <c r="K252" i="4"/>
  <c r="J252" i="4"/>
  <c r="J88" i="4"/>
  <c r="K88" i="4"/>
  <c r="J212" i="4"/>
  <c r="K212" i="4"/>
  <c r="K49" i="4"/>
  <c r="J49" i="4"/>
  <c r="J318" i="4"/>
  <c r="K318" i="4"/>
  <c r="J69" i="4"/>
  <c r="K69" i="4"/>
  <c r="J361" i="4"/>
  <c r="K361" i="4"/>
  <c r="J274" i="4"/>
  <c r="K274" i="4"/>
  <c r="J172" i="4"/>
  <c r="K172" i="4"/>
  <c r="K340" i="4"/>
  <c r="J340" i="4"/>
  <c r="K33" i="4" l="1"/>
  <c r="K326" i="4"/>
  <c r="J392" i="4"/>
  <c r="J282" i="4"/>
  <c r="E282" i="4"/>
  <c r="K75" i="4"/>
  <c r="E219" i="4"/>
  <c r="E75" i="4"/>
  <c r="J368" i="4"/>
  <c r="J138" i="4"/>
  <c r="K368" i="4"/>
  <c r="E116" i="4"/>
  <c r="J326" i="4"/>
  <c r="K116" i="4"/>
  <c r="K138" i="4"/>
  <c r="E259" i="4"/>
  <c r="E239" i="4"/>
  <c r="J259" i="4"/>
  <c r="K239" i="4"/>
  <c r="J95" i="4"/>
  <c r="K95" i="4"/>
  <c r="K219" i="4"/>
  <c r="E56" i="4"/>
  <c r="J33" i="4"/>
  <c r="E348" i="4"/>
  <c r="K56" i="4"/>
  <c r="K159" i="4"/>
  <c r="E159" i="4"/>
  <c r="K198" i="4"/>
  <c r="E198" i="4"/>
  <c r="J348" i="4"/>
  <c r="K179" i="4"/>
  <c r="J179" i="4"/>
  <c r="K182" i="4"/>
  <c r="K98" i="4"/>
  <c r="K395" i="4"/>
  <c r="J162" i="4"/>
  <c r="K78" i="4"/>
  <c r="K119" i="4"/>
  <c r="K285" i="4"/>
  <c r="J201" i="4"/>
  <c r="K351" i="4"/>
  <c r="J59" i="4"/>
  <c r="K141" i="4"/>
  <c r="E329" i="4"/>
  <c r="J242" i="4"/>
  <c r="J222" i="4"/>
  <c r="E262" i="4"/>
  <c r="E307" i="4"/>
  <c r="J35" i="4"/>
  <c r="K371" i="4"/>
  <c r="J119" i="4"/>
  <c r="E119" i="4"/>
  <c r="J262" i="4"/>
  <c r="K262" i="4"/>
  <c r="E141" i="4" l="1"/>
  <c r="J141" i="4"/>
  <c r="E201" i="4"/>
  <c r="K35" i="4"/>
  <c r="K201" i="4"/>
  <c r="J329" i="4"/>
  <c r="E35" i="4"/>
  <c r="E36" i="4" s="1"/>
  <c r="J351" i="4"/>
  <c r="E351" i="4"/>
  <c r="K242" i="4"/>
  <c r="E285" i="4"/>
  <c r="E395" i="4"/>
  <c r="E59" i="4"/>
  <c r="K59" i="4"/>
  <c r="J395" i="4"/>
  <c r="K329" i="4"/>
  <c r="K222" i="4"/>
  <c r="E98" i="4"/>
  <c r="E242" i="4"/>
  <c r="J285" i="4"/>
  <c r="E371" i="4"/>
  <c r="J371" i="4"/>
  <c r="E222" i="4"/>
  <c r="E331" i="4"/>
  <c r="K100" i="4"/>
  <c r="J98" i="4"/>
  <c r="J121" i="4"/>
  <c r="J203" i="4"/>
  <c r="E397" i="4"/>
  <c r="E373" i="4"/>
  <c r="J182" i="4"/>
  <c r="E78" i="4"/>
  <c r="E143" i="4"/>
  <c r="E309" i="4"/>
  <c r="K287" i="4"/>
  <c r="E182" i="4"/>
  <c r="J78" i="4"/>
  <c r="K162" i="4"/>
  <c r="E184" i="4"/>
  <c r="J224" i="4"/>
  <c r="E244" i="4"/>
  <c r="E162" i="4"/>
  <c r="K61" i="4"/>
  <c r="J264" i="4"/>
  <c r="E80" i="4"/>
  <c r="K353" i="4"/>
  <c r="J397" i="4"/>
  <c r="K143" i="4"/>
  <c r="J143" i="4"/>
  <c r="E287" i="4"/>
  <c r="J287" i="4"/>
  <c r="D165" i="4" l="1"/>
  <c r="J244" i="4"/>
  <c r="K244" i="4"/>
  <c r="K397" i="4"/>
  <c r="K164" i="4"/>
  <c r="J100" i="4"/>
  <c r="K224" i="4"/>
  <c r="J373" i="4"/>
  <c r="E100" i="4"/>
  <c r="E224" i="4"/>
  <c r="E61" i="4"/>
  <c r="K184" i="4"/>
  <c r="J61" i="4"/>
  <c r="J164" i="4"/>
  <c r="J184" i="4"/>
  <c r="K373" i="4"/>
  <c r="J80" i="4"/>
  <c r="K264" i="4"/>
  <c r="E264" i="4"/>
  <c r="D225" i="4"/>
  <c r="E121" i="4"/>
  <c r="K80" i="4"/>
  <c r="E203" i="4"/>
  <c r="K331" i="4"/>
  <c r="K121" i="4"/>
  <c r="J331" i="4"/>
  <c r="K203" i="4"/>
  <c r="E164" i="4"/>
  <c r="E353" i="4"/>
  <c r="J353" i="4"/>
</calcChain>
</file>

<file path=xl/sharedStrings.xml><?xml version="1.0" encoding="utf-8"?>
<sst xmlns="http://schemas.openxmlformats.org/spreadsheetml/2006/main" count="4387" uniqueCount="640">
  <si>
    <t xml:space="preserve">Quarterly Series </t>
  </si>
  <si>
    <t>CAPITAL : KEY FIGURES AND RATIOS</t>
  </si>
  <si>
    <t xml:space="preserve">Crédit Agricole S.A. - Fully-loaded Basel 3 ratios  </t>
  </si>
  <si>
    <t>€bn</t>
  </si>
  <si>
    <t xml:space="preserve">Regulatory capital after adjustements </t>
  </si>
  <si>
    <t>Common Equity Tier 1</t>
  </si>
  <si>
    <t>Additional T1</t>
  </si>
  <si>
    <t>Tier 1 capital</t>
  </si>
  <si>
    <t>Tier 2 capital</t>
  </si>
  <si>
    <t>Total capital</t>
  </si>
  <si>
    <t>RWAs</t>
  </si>
  <si>
    <t>Credit risk (incl. clearing houses)</t>
  </si>
  <si>
    <t>Market risk</t>
  </si>
  <si>
    <t>Operational risk</t>
  </si>
  <si>
    <t>Credit Value Adjustment (CVA)</t>
  </si>
  <si>
    <t>Total RWAs</t>
  </si>
  <si>
    <t>Solvency ratios</t>
  </si>
  <si>
    <t>Common Equity Tier 1 ratio</t>
  </si>
  <si>
    <t>Tier 1 ratio</t>
  </si>
  <si>
    <t>Total solvency ratio</t>
  </si>
  <si>
    <t>Crédit Agricole Group - Fully-loaded Basel 3 ratios</t>
  </si>
  <si>
    <t>Stated</t>
  </si>
  <si>
    <t>CRÉDIT AGRICOLE GROUP QUARTERLY SERIES - STATED EARNINGS</t>
  </si>
  <si>
    <t>Crédit Agricole Group</t>
  </si>
  <si>
    <t>€m</t>
  </si>
  <si>
    <t>Rev_P4</t>
  </si>
  <si>
    <t>Revenues</t>
  </si>
  <si>
    <t>Costs_P4</t>
  </si>
  <si>
    <t>Operating expenses</t>
  </si>
  <si>
    <t>SRF_P4</t>
  </si>
  <si>
    <t>o/w SRF</t>
  </si>
  <si>
    <t>GOI_P4</t>
  </si>
  <si>
    <t>Gross operating income</t>
  </si>
  <si>
    <t>Prov_P4</t>
  </si>
  <si>
    <t>Cost of risk</t>
  </si>
  <si>
    <t>LegalRisk_P4</t>
  </si>
  <si>
    <t>o/w legal risk, not allocated</t>
  </si>
  <si>
    <t>MeQ_P4</t>
  </si>
  <si>
    <t>Equity affiliates</t>
  </si>
  <si>
    <t>CapGains_P4</t>
  </si>
  <si>
    <t>Net income on other assets</t>
  </si>
  <si>
    <t>GWImpairm_P4</t>
  </si>
  <si>
    <t>Change in value of goodwill</t>
  </si>
  <si>
    <t>PBT_P4</t>
  </si>
  <si>
    <t>Pre-tax income</t>
  </si>
  <si>
    <t>Tax_P4</t>
  </si>
  <si>
    <t>Tax</t>
  </si>
  <si>
    <t>DiscontOp_P4</t>
  </si>
  <si>
    <t>Net gain/(loss) from held-for-sale operations</t>
  </si>
  <si>
    <t>NetProf_P4</t>
  </si>
  <si>
    <t>Net income</t>
  </si>
  <si>
    <t>Minos_P4</t>
  </si>
  <si>
    <t>Non-controlling interests</t>
  </si>
  <si>
    <t>NetAttribProf_Stated_P4</t>
  </si>
  <si>
    <t>Net income Group share</t>
  </si>
  <si>
    <t>French retail banking - Regional Banks (100%)</t>
  </si>
  <si>
    <t>CR_Rev_P4</t>
  </si>
  <si>
    <t>CR_PELGross_P4</t>
  </si>
  <si>
    <t>o/w HPSP</t>
  </si>
  <si>
    <t>CR_Costs_P4</t>
  </si>
  <si>
    <t>CR_SRF_P4</t>
  </si>
  <si>
    <t>CR_GOI_P4</t>
  </si>
  <si>
    <t>CR_Prov_P4</t>
  </si>
  <si>
    <t>CR_LegalRisk_P4</t>
  </si>
  <si>
    <t>CR_MeQ_P4</t>
  </si>
  <si>
    <t>CR_CapGains_P4</t>
  </si>
  <si>
    <t>CR_GWImpairm_P4</t>
  </si>
  <si>
    <t>CR_PBT_P4</t>
  </si>
  <si>
    <t>CR_Tax_P4</t>
  </si>
  <si>
    <t>CR_DiscontOp_P4</t>
  </si>
  <si>
    <t>CR_NetProf_P4</t>
  </si>
  <si>
    <t>CR_Minos_P4</t>
  </si>
  <si>
    <t>CR_NetAttribprof_P4</t>
  </si>
  <si>
    <t>CR_PELNet_P4</t>
  </si>
  <si>
    <t>T1-2015</t>
  </si>
  <si>
    <t>T2-2015</t>
  </si>
  <si>
    <t>T3-2015</t>
  </si>
  <si>
    <t>T4-2015</t>
  </si>
  <si>
    <t>T1-2016</t>
  </si>
  <si>
    <t>T2-2016</t>
  </si>
  <si>
    <t>T3-2016</t>
  </si>
  <si>
    <t>T4-2016</t>
  </si>
  <si>
    <t>T1-2017</t>
  </si>
  <si>
    <t>T2-2017</t>
  </si>
  <si>
    <t>T3-2017</t>
  </si>
  <si>
    <t>T4-2017</t>
  </si>
  <si>
    <t>T1-2018</t>
  </si>
  <si>
    <t>T2-2018</t>
  </si>
  <si>
    <t>T3-2018</t>
  </si>
  <si>
    <t>T4-2018</t>
  </si>
  <si>
    <t>T1-2019</t>
  </si>
  <si>
    <t>Q1-</t>
  </si>
  <si>
    <t>H1-</t>
  </si>
  <si>
    <t>9M-</t>
  </si>
  <si>
    <t>FY-20</t>
  </si>
  <si>
    <t>Underlying</t>
  </si>
  <si>
    <t>CRÉDIT AGRICOLE GROUP QUARTERLY SERIES - UNDERLYING EARNINGS</t>
  </si>
  <si>
    <t>Period: quarters</t>
  </si>
  <si>
    <t>Stated/underlying</t>
  </si>
  <si>
    <t>Crédit Agricole S.A.</t>
  </si>
  <si>
    <t>Q1-15
Stated</t>
  </si>
  <si>
    <t>Q2-15
Stated</t>
  </si>
  <si>
    <t>Q3-15
Stated</t>
  </si>
  <si>
    <t>Q4-15
Stated</t>
  </si>
  <si>
    <t>FY-2015
Stated</t>
  </si>
  <si>
    <t>Rev</t>
  </si>
  <si>
    <t>Costs</t>
  </si>
  <si>
    <t>SRF</t>
  </si>
  <si>
    <t>GOI</t>
  </si>
  <si>
    <t>Prov</t>
  </si>
  <si>
    <t>LegalRisk</t>
  </si>
  <si>
    <t>MeQ</t>
  </si>
  <si>
    <t>CapGains</t>
  </si>
  <si>
    <t>GWImpairm</t>
  </si>
  <si>
    <t>PBT</t>
  </si>
  <si>
    <t>DiscontOp</t>
  </si>
  <si>
    <t>NetProf</t>
  </si>
  <si>
    <t>Minos</t>
  </si>
  <si>
    <t>NetAttribProf_Stated</t>
  </si>
  <si>
    <t>Asset gathering (AG) - Asset management, insurance &amp; wealth management</t>
  </si>
  <si>
    <t>AGI_Rev</t>
  </si>
  <si>
    <t>AGI_Costs</t>
  </si>
  <si>
    <t>AGI_SRF</t>
  </si>
  <si>
    <t>AGI_GOI</t>
  </si>
  <si>
    <t>AGI_Prov</t>
  </si>
  <si>
    <t>AGI_MeQ</t>
  </si>
  <si>
    <t>AGI_CapGains</t>
  </si>
  <si>
    <t>AGI_GWImpairm</t>
  </si>
  <si>
    <t>AGI_PBT</t>
  </si>
  <si>
    <t>AGI_Tax</t>
  </si>
  <si>
    <t>AGI_DiscontOp</t>
  </si>
  <si>
    <t>AGI_NetProf</t>
  </si>
  <si>
    <t>AGI_Minos</t>
  </si>
  <si>
    <t>AGI_NetAttribProf</t>
  </si>
  <si>
    <t>AG / Insurance (CA Assurances)</t>
  </si>
  <si>
    <t>AGI_Ins_Rev</t>
  </si>
  <si>
    <t>AGI_Ins_Costs</t>
  </si>
  <si>
    <t>AGI_Ins_GOI</t>
  </si>
  <si>
    <t>AGI_Ins_Prov</t>
  </si>
  <si>
    <t>AGI_Ins_MeQ</t>
  </si>
  <si>
    <t>AGI_Ins_CapGains</t>
  </si>
  <si>
    <t>AGI_Ins_GWImpairm</t>
  </si>
  <si>
    <t>AGI_Ins_PBT</t>
  </si>
  <si>
    <t>AGI_Ins_Tax</t>
  </si>
  <si>
    <t>AGI_Ins_DiscontOp</t>
  </si>
  <si>
    <t>AGI_Ins_NetProf</t>
  </si>
  <si>
    <t>AGI_Ins_Minos</t>
  </si>
  <si>
    <t>AGI_Ins_NetAttribProf</t>
  </si>
  <si>
    <t>AG / Asset management (Amundi)</t>
  </si>
  <si>
    <t>AGI_AM_Rev</t>
  </si>
  <si>
    <t>AGI_AM_Costs</t>
  </si>
  <si>
    <t>AGI_AM_SRF</t>
  </si>
  <si>
    <t>AGI_AM_GOI</t>
  </si>
  <si>
    <t>AGI_AM_Prov</t>
  </si>
  <si>
    <t>AGI_AM_MeQ</t>
  </si>
  <si>
    <t>AGI_AM_CapGains</t>
  </si>
  <si>
    <t>AGI_AM_GWImpairm</t>
  </si>
  <si>
    <t>AGI_AM_PBT</t>
  </si>
  <si>
    <t>AGI_AM_Tax</t>
  </si>
  <si>
    <t>AGI_AM_DiscontOp</t>
  </si>
  <si>
    <t>AGI_AM_NetProf</t>
  </si>
  <si>
    <t>AGI_AM_Minos</t>
  </si>
  <si>
    <t>AGI_AM_NetAttribProf</t>
  </si>
  <si>
    <t>AG / Wealth management (CA Indosuez Wealth)</t>
  </si>
  <si>
    <t>AGI_WM_Rev</t>
  </si>
  <si>
    <t>AGI_WM_Costs</t>
  </si>
  <si>
    <t>AGI_WM_SRF</t>
  </si>
  <si>
    <t>AGI_WM_GOI</t>
  </si>
  <si>
    <t>AGI_WM_Prov</t>
  </si>
  <si>
    <t>AGI_WM_MeQ</t>
  </si>
  <si>
    <t>AGI_WM_CapGains</t>
  </si>
  <si>
    <t>AGI_WM_GWImpairm</t>
  </si>
  <si>
    <t>AGI_WM_PBT</t>
  </si>
  <si>
    <t>AGI_WM_Tax</t>
  </si>
  <si>
    <t>AGI_WM_DiscontOp</t>
  </si>
  <si>
    <t>AGI_WM_NetProf</t>
  </si>
  <si>
    <t>AGI_WM_Minos</t>
  </si>
  <si>
    <t>AGI_WM_NetAttribProf</t>
  </si>
  <si>
    <t>French retail banking - LCL</t>
  </si>
  <si>
    <t>LCL_Rev</t>
  </si>
  <si>
    <t>LCL_PELGross</t>
  </si>
  <si>
    <t>LCL_Costs</t>
  </si>
  <si>
    <t>LCL_SRF</t>
  </si>
  <si>
    <t>LCL_GOI</t>
  </si>
  <si>
    <t>LCL_Prov</t>
  </si>
  <si>
    <t>LCL_MeQ</t>
  </si>
  <si>
    <t>LCL_CapGains</t>
  </si>
  <si>
    <t>LCL_GWImpairm</t>
  </si>
  <si>
    <t>LCL_PBT</t>
  </si>
  <si>
    <t>LCL_Tax</t>
  </si>
  <si>
    <t>LCL_DiscontOp</t>
  </si>
  <si>
    <t>LCL_NetProf</t>
  </si>
  <si>
    <t>LCL_Minos</t>
  </si>
  <si>
    <t>LCL_NetAttribprof</t>
  </si>
  <si>
    <t>LCL_PELNet</t>
  </si>
  <si>
    <t>International retail banking (IRB)</t>
  </si>
  <si>
    <t>IRB_Rev</t>
  </si>
  <si>
    <t>IRB_Costs</t>
  </si>
  <si>
    <t>IRB_SRF</t>
  </si>
  <si>
    <t>IRB_GOI</t>
  </si>
  <si>
    <t>IRB_Prov</t>
  </si>
  <si>
    <t>IRB_MeQ</t>
  </si>
  <si>
    <t>IRB_CapGains</t>
  </si>
  <si>
    <t>IRB_GWImpairm</t>
  </si>
  <si>
    <t>IRB_PBT</t>
  </si>
  <si>
    <t>IRB_Tax</t>
  </si>
  <si>
    <t>IRB_DiscontOp</t>
  </si>
  <si>
    <t>IRB_NetProf</t>
  </si>
  <si>
    <t>IRB_Minos</t>
  </si>
  <si>
    <t>IRB_NetAttribProf</t>
  </si>
  <si>
    <t>IRB Italy</t>
  </si>
  <si>
    <t>IRB_Italy_Rev</t>
  </si>
  <si>
    <t>IRB_Italy_Costs</t>
  </si>
  <si>
    <t>IRB_Italy_SRF</t>
  </si>
  <si>
    <t>IRB_Italy_GOI</t>
  </si>
  <si>
    <t>IRB_Italy_Prov</t>
  </si>
  <si>
    <t>IRB_Italy_MeQ</t>
  </si>
  <si>
    <t>IRB_Italy_CapGains</t>
  </si>
  <si>
    <t>IRB_Italy_GWImpairm</t>
  </si>
  <si>
    <t>IRB_Italy_PBT</t>
  </si>
  <si>
    <t>IRB_Italy_Tax</t>
  </si>
  <si>
    <t>IRB_Italy_DiscontOp</t>
  </si>
  <si>
    <t>IRB_Italy_NetProf</t>
  </si>
  <si>
    <t>IRB_Italy_Minos</t>
  </si>
  <si>
    <t>IRB_Italy_NetAttribProf</t>
  </si>
  <si>
    <t>Other IRB entities</t>
  </si>
  <si>
    <t>IRB_Others_Rev</t>
  </si>
  <si>
    <t>IRB_Others_Costs</t>
  </si>
  <si>
    <t>IRB_Others_GOI</t>
  </si>
  <si>
    <t>IRB_Others_Prov</t>
  </si>
  <si>
    <t>IRB_Others_MeQ</t>
  </si>
  <si>
    <t>IRB_Others_CapGains</t>
  </si>
  <si>
    <t>IRB_Others_GWImpairm</t>
  </si>
  <si>
    <t>IRB_Others_PBT</t>
  </si>
  <si>
    <t>IRB_Others_Tax</t>
  </si>
  <si>
    <t>IRB_Others_DiscontOp</t>
  </si>
  <si>
    <t>IRB_Others_NetProf</t>
  </si>
  <si>
    <t>IRB_Others_Minos</t>
  </si>
  <si>
    <t>IRB_Others_NetAttribProf</t>
  </si>
  <si>
    <t>Specialised financial services (SFS)</t>
  </si>
  <si>
    <t>SFS_Rev</t>
  </si>
  <si>
    <t>SFS_Costs</t>
  </si>
  <si>
    <t>SFS_SRF</t>
  </si>
  <si>
    <t>SFS_GOI</t>
  </si>
  <si>
    <t>SFS_Prov</t>
  </si>
  <si>
    <t>SFS_MeQ</t>
  </si>
  <si>
    <t>SFS_CapGains</t>
  </si>
  <si>
    <t>SFS_GWImpairm</t>
  </si>
  <si>
    <t>SFS_PBT</t>
  </si>
  <si>
    <t>SFS_Tax</t>
  </si>
  <si>
    <t>SFS_DiscontOp</t>
  </si>
  <si>
    <t>SFS_NetProf</t>
  </si>
  <si>
    <t>SFS_Minos</t>
  </si>
  <si>
    <t>SFS_NetAttribProf</t>
  </si>
  <si>
    <t>SFS / Consumer credit</t>
  </si>
  <si>
    <t>SFS_ConsFin_Rev</t>
  </si>
  <si>
    <t>SFS_ConsFin_Costs</t>
  </si>
  <si>
    <t>SFS_ConsFin_SRF</t>
  </si>
  <si>
    <t>SFS_ConsFin_GOI</t>
  </si>
  <si>
    <t>SFS_ConsFin_Prov</t>
  </si>
  <si>
    <t>SFS_ConsFin_MeQ</t>
  </si>
  <si>
    <t>SFS_ConsFin_CapGains</t>
  </si>
  <si>
    <t>SFS_ConsFin_GWImpairm</t>
  </si>
  <si>
    <t>SFS_ConsFin_PBT</t>
  </si>
  <si>
    <t>SFS_ConsFin_Tax</t>
  </si>
  <si>
    <t>SFS_ConsFin_DiscontOp</t>
  </si>
  <si>
    <t>SFS_ConsFin_NetProf</t>
  </si>
  <si>
    <t>SFS_ConsFin_Minos</t>
  </si>
  <si>
    <t>SFS_ConsFin_NetAttribProf</t>
  </si>
  <si>
    <t>SFS / Leasing and factoring</t>
  </si>
  <si>
    <t>SFS_Others_Rev</t>
  </si>
  <si>
    <t>SFS_Others_Costs</t>
  </si>
  <si>
    <t>SFS_Others_SRF</t>
  </si>
  <si>
    <t>SFS_Others_GOI</t>
  </si>
  <si>
    <t>SFS_Others_Prov</t>
  </si>
  <si>
    <t>SFS_Others_MeQ</t>
  </si>
  <si>
    <t>SFS_Others_CapGains</t>
  </si>
  <si>
    <t>SFS_Others_GWImpairm</t>
  </si>
  <si>
    <t>SFS_Others_PBT</t>
  </si>
  <si>
    <t>SFS_Others_Tax</t>
  </si>
  <si>
    <t>SFS_Others_DiscontOp</t>
  </si>
  <si>
    <t>SFS_Others_NetProf</t>
  </si>
  <si>
    <t>SFS_Others_Minos</t>
  </si>
  <si>
    <t>SFS_Others_NetAttribProf</t>
  </si>
  <si>
    <t>Large customers (LC) - Corporate and investment banking, asset servicing</t>
  </si>
  <si>
    <t>LC_Rev</t>
  </si>
  <si>
    <t>[Calcul]</t>
  </si>
  <si>
    <t>o/w loan hedges and DVA</t>
  </si>
  <si>
    <t>LC_Costs</t>
  </si>
  <si>
    <t>LC_SRF</t>
  </si>
  <si>
    <t>LC_GOI</t>
  </si>
  <si>
    <t>LC_Prov</t>
  </si>
  <si>
    <t>LC_LegalRisk</t>
  </si>
  <si>
    <t>LC_MeQ</t>
  </si>
  <si>
    <t>LC_CapGains</t>
  </si>
  <si>
    <t>LC_GWImpairm</t>
  </si>
  <si>
    <t>LC_PBT</t>
  </si>
  <si>
    <t>LC_Tax</t>
  </si>
  <si>
    <t>LC_DiscontOp</t>
  </si>
  <si>
    <t>LC_NetProf</t>
  </si>
  <si>
    <t>LC_Minos</t>
  </si>
  <si>
    <t>LC_NetAttribProf</t>
  </si>
  <si>
    <t>LC / Corp. &amp; invest. banking</t>
  </si>
  <si>
    <t>LC_CIB_Rev</t>
  </si>
  <si>
    <t>LC_CIB_Costs</t>
  </si>
  <si>
    <t>LC_CIB_SRF</t>
  </si>
  <si>
    <t>LC_CIB_GOI</t>
  </si>
  <si>
    <t>LC_CIB_Prov</t>
  </si>
  <si>
    <t>LC_CIB_LegalRisk</t>
  </si>
  <si>
    <t>LC_CIB_MeQ</t>
  </si>
  <si>
    <t>LC_CIB_CapGains</t>
  </si>
  <si>
    <t>LC_CIB_GWImpairm</t>
  </si>
  <si>
    <t>LC_CIB_PBT</t>
  </si>
  <si>
    <t>LC_CIB_Tax</t>
  </si>
  <si>
    <t>LC_CIB_DiscontOp</t>
  </si>
  <si>
    <t>LC_CIB_NetProf</t>
  </si>
  <si>
    <t>LC_CIB_Minos</t>
  </si>
  <si>
    <t>LC_CIB_NetAttribProf</t>
  </si>
  <si>
    <t>o/w. Financing activities</t>
  </si>
  <si>
    <t>LC_Fin_Rev</t>
  </si>
  <si>
    <t>LC_FIN_LoanHedgeGross</t>
  </si>
  <si>
    <t>o/w loan hedges</t>
  </si>
  <si>
    <t>LC_Fin_Costs</t>
  </si>
  <si>
    <t>LC_Fin_SRF</t>
  </si>
  <si>
    <t>LC_Fin_GOI</t>
  </si>
  <si>
    <t>LC_Fin_Prov</t>
  </si>
  <si>
    <t>LC_Fin_LegalRisk</t>
  </si>
  <si>
    <t>LC_Fin_MeQ</t>
  </si>
  <si>
    <t>LC_Fin_CapGains</t>
  </si>
  <si>
    <t>LC_Fin_GWImpairm</t>
  </si>
  <si>
    <t>LC_Fin_PBT</t>
  </si>
  <si>
    <t>LC_Fin_Tax</t>
  </si>
  <si>
    <t>LC_Fin_DiscontOp</t>
  </si>
  <si>
    <t>LC_Fin_NetProf</t>
  </si>
  <si>
    <t>LC_Fin_Minos</t>
  </si>
  <si>
    <t>LC_Fin_NetAttribProf</t>
  </si>
  <si>
    <t>LC_FIN_LoanHedgeNet</t>
  </si>
  <si>
    <t>o/w. Capital markets &amp; investment banking</t>
  </si>
  <si>
    <t>LC_CapMkts_Rev</t>
  </si>
  <si>
    <t>LC_CapMkts_DVAGross</t>
  </si>
  <si>
    <t>o/w DVA</t>
  </si>
  <si>
    <t>LC_CapMkts_Costs</t>
  </si>
  <si>
    <t>LC_CapMkts_SRF</t>
  </si>
  <si>
    <t>LC_CapMkts_GOI</t>
  </si>
  <si>
    <t>LC_CapMkts_Prov</t>
  </si>
  <si>
    <t>LC_CapMkts_LegalRisk</t>
  </si>
  <si>
    <t>LC_CapMkts_MeQ</t>
  </si>
  <si>
    <t>LC_CapMkts_CapGains</t>
  </si>
  <si>
    <t>LC_CapMkts_GWImpairm</t>
  </si>
  <si>
    <t>LC_CapMkts_PBT</t>
  </si>
  <si>
    <t>LC_CapMkts_Tax</t>
  </si>
  <si>
    <t>LC_CapMkts_DiscontOp</t>
  </si>
  <si>
    <t>LC_CapMkts_NetProf</t>
  </si>
  <si>
    <t>LC_CapMkts_Minos</t>
  </si>
  <si>
    <t>LC_CapMkts_NetAttribProf</t>
  </si>
  <si>
    <t>LC_CapMkts_DVANet</t>
  </si>
  <si>
    <t>Asset servicing</t>
  </si>
  <si>
    <t>LC_Serv_Rev</t>
  </si>
  <si>
    <t>LC_Serv_Costs</t>
  </si>
  <si>
    <t>LC_Serv_SRF</t>
  </si>
  <si>
    <t>LC_Serv_GOI</t>
  </si>
  <si>
    <t>LC_Serv_Prov</t>
  </si>
  <si>
    <t>LC_Serv_MeQ</t>
  </si>
  <si>
    <t>LC_Serv_CapGains</t>
  </si>
  <si>
    <t>LC_Serv_GWImpairm</t>
  </si>
  <si>
    <t>LC_Serv_PBT</t>
  </si>
  <si>
    <t>LC_Serv_Tax</t>
  </si>
  <si>
    <t>LC_Serv_DiscontOp</t>
  </si>
  <si>
    <t>LC_Serv_NetProf</t>
  </si>
  <si>
    <t>LC_Serv_Minos</t>
  </si>
  <si>
    <t>LC_Serv_NetAttribProf</t>
  </si>
  <si>
    <t>French retail banking - Regional Banks (~ 25%)</t>
  </si>
  <si>
    <t>RB_PELGross</t>
  </si>
  <si>
    <t xml:space="preserve">o/w HPSP </t>
  </si>
  <si>
    <t>Corporate centre (CC)</t>
  </si>
  <si>
    <t>AHM_Rev</t>
  </si>
  <si>
    <t>AHM_SpreadGross</t>
  </si>
  <si>
    <t>o/w issuer spreads</t>
  </si>
  <si>
    <t>AHM_PELGross</t>
  </si>
  <si>
    <t>AHM_Costs</t>
  </si>
  <si>
    <t>AHM_SRF</t>
  </si>
  <si>
    <t>AHM_GOI</t>
  </si>
  <si>
    <t>AHM_Prov</t>
  </si>
  <si>
    <t>AHM_LegalRisk</t>
  </si>
  <si>
    <t>AHM_MeQ</t>
  </si>
  <si>
    <t>AHM_CapGains</t>
  </si>
  <si>
    <t>AHM_GWImpairm</t>
  </si>
  <si>
    <t>AHM_PBT</t>
  </si>
  <si>
    <t>AHM_Tax</t>
  </si>
  <si>
    <t>AHM_DiscontOp</t>
  </si>
  <si>
    <t>AHM_NetProf</t>
  </si>
  <si>
    <t>AHM_Minos</t>
  </si>
  <si>
    <t>AHM_NetAttribprof</t>
  </si>
  <si>
    <t>AHM_SpreadNet</t>
  </si>
  <si>
    <t>AHM_PELNet</t>
  </si>
  <si>
    <t>Underlying/underlying</t>
  </si>
  <si>
    <t>EN</t>
  </si>
  <si>
    <t>Period: YtD</t>
  </si>
  <si>
    <t>CRÉDIT AGRICOLE S.A. QUARTERLY SERIES</t>
  </si>
  <si>
    <t>Years</t>
  </si>
  <si>
    <t>NetAttribProf_Underlying</t>
  </si>
  <si>
    <t>Net income Group share - underlying</t>
  </si>
  <si>
    <t>Controls</t>
  </si>
  <si>
    <t>SFS / Leasing &amp; factoring</t>
  </si>
  <si>
    <t>Large customers (LC) - Corporate &amp; investment banking, asset servicing</t>
  </si>
  <si>
    <t>LC - Corporate &amp; investment banking</t>
  </si>
  <si>
    <t>LC_Fin_LoanHedgeGross</t>
  </si>
  <si>
    <t>LC - Asset servicing</t>
  </si>
  <si>
    <t>QvsCsus_%</t>
  </si>
  <si>
    <t>QvsCsus_€</t>
  </si>
  <si>
    <t>NbAna</t>
  </si>
  <si>
    <t>Q</t>
  </si>
  <si>
    <t>Csus_MEAN_Stated</t>
  </si>
  <si>
    <t>Csus_MEDIAN_Stated</t>
  </si>
  <si>
    <t>Csus_MAX_Stated</t>
  </si>
  <si>
    <t>Csus_MIN_Stated</t>
  </si>
  <si>
    <t>Spec</t>
  </si>
  <si>
    <t>Specific items</t>
  </si>
  <si>
    <t>ACTUAL</t>
  </si>
  <si>
    <t>of which:</t>
  </si>
  <si>
    <t>Actual vs. 
Consensus</t>
  </si>
  <si>
    <t>Stated vs. MEAN</t>
  </si>
  <si>
    <t>(%)</t>
  </si>
  <si>
    <t>Underlying vs. MEAN</t>
  </si>
  <si>
    <t>CONSENSUS</t>
  </si>
  <si>
    <t>MEAN</t>
  </si>
  <si>
    <t>MEDIAN</t>
  </si>
  <si>
    <t>MAX</t>
  </si>
  <si>
    <t>MIN</t>
  </si>
  <si>
    <t>#</t>
  </si>
  <si>
    <t>T2-2019</t>
  </si>
  <si>
    <t>T3-2019</t>
  </si>
  <si>
    <t>T4-2019</t>
  </si>
  <si>
    <t>T1-2020</t>
  </si>
  <si>
    <t>T2-2020</t>
  </si>
  <si>
    <t xml:space="preserve">Crédit Agricole S.A. - Phased-in Basel 3 ratios  </t>
  </si>
  <si>
    <t>Crédit Agricole Group - Phased-in Basel 3 ratios</t>
  </si>
  <si>
    <t>T3-2020</t>
  </si>
  <si>
    <t>T4-2020</t>
  </si>
  <si>
    <t>T1-2021</t>
  </si>
  <si>
    <t>S1-</t>
  </si>
  <si>
    <t>T2-2021</t>
  </si>
  <si>
    <t>T3-2021</t>
  </si>
  <si>
    <t>T4-2021</t>
  </si>
  <si>
    <t>T1-2022</t>
  </si>
  <si>
    <t>T1-</t>
  </si>
  <si>
    <t>T2-2022</t>
  </si>
  <si>
    <t>T1-15_Stated</t>
  </si>
  <si>
    <t>T2-15_Stated</t>
  </si>
  <si>
    <t>T3-15_Stated</t>
  </si>
  <si>
    <t>T4-15_Stated</t>
  </si>
  <si>
    <t>2015_Stated</t>
  </si>
  <si>
    <t>T1-16_Stated</t>
  </si>
  <si>
    <t>T2-16_Stated</t>
  </si>
  <si>
    <t>T3-16_Stated</t>
  </si>
  <si>
    <t>T4-16_Stated</t>
  </si>
  <si>
    <t>2016_Stated</t>
  </si>
  <si>
    <t>T1-17_Stated</t>
  </si>
  <si>
    <t>T2-17_Stated</t>
  </si>
  <si>
    <t>T3-17_Stated</t>
  </si>
  <si>
    <t>T4-17_Stated</t>
  </si>
  <si>
    <t>2017_Stated</t>
  </si>
  <si>
    <t>T1-18_Stated</t>
  </si>
  <si>
    <t>T2-18_Stated</t>
  </si>
  <si>
    <t>T3-18_Stated</t>
  </si>
  <si>
    <t>T4-18_Stated</t>
  </si>
  <si>
    <t>2018_Stated</t>
  </si>
  <si>
    <t>T1-19_Stated</t>
  </si>
  <si>
    <t>T2-19_Stated</t>
  </si>
  <si>
    <t>T3-19_Stated</t>
  </si>
  <si>
    <t>T4-19_Stated</t>
  </si>
  <si>
    <t>2019_Stated</t>
  </si>
  <si>
    <t>T1-20_Stated</t>
  </si>
  <si>
    <t>T2-20_Stated</t>
  </si>
  <si>
    <t>T3-20_Stated</t>
  </si>
  <si>
    <t>T4-20_Stated</t>
  </si>
  <si>
    <t>2020_Stated</t>
  </si>
  <si>
    <t>T1-21_Stated</t>
  </si>
  <si>
    <t>T2-21_Stated</t>
  </si>
  <si>
    <t>T3-21_Stated</t>
  </si>
  <si>
    <t>T4-21_Stated</t>
  </si>
  <si>
    <t>2021_Stated</t>
  </si>
  <si>
    <t>T1-22_Stated</t>
  </si>
  <si>
    <t>Q1-16
Stated</t>
  </si>
  <si>
    <t>Q2-16
Stated</t>
  </si>
  <si>
    <t>Q3-16
Stated</t>
  </si>
  <si>
    <t>Q4-16
Stated</t>
  </si>
  <si>
    <t>FY-2016
Stated</t>
  </si>
  <si>
    <t>Q1-17
Stated</t>
  </si>
  <si>
    <t>Q2-17
Stated</t>
  </si>
  <si>
    <t>Q3-17
Stated</t>
  </si>
  <si>
    <t>Q4-17
Stated</t>
  </si>
  <si>
    <t>FY-2017
Stated</t>
  </si>
  <si>
    <t>Q1-18
Stated</t>
  </si>
  <si>
    <t>Q2-18
Stated</t>
  </si>
  <si>
    <t>Q3-18
Stated</t>
  </si>
  <si>
    <t>Q4-18
Stated</t>
  </si>
  <si>
    <t>FY-2018
Stated</t>
  </si>
  <si>
    <t>Q1-19
Stated</t>
  </si>
  <si>
    <t>Q2-19
Stated</t>
  </si>
  <si>
    <t>Q3-19
Stated</t>
  </si>
  <si>
    <t>Q4-19
Stated</t>
  </si>
  <si>
    <t>FY-2019
Stated</t>
  </si>
  <si>
    <t>Q1-20
Stated</t>
  </si>
  <si>
    <t>Q2-20
Stated</t>
  </si>
  <si>
    <t>Q3-20
Stated</t>
  </si>
  <si>
    <t>Q4-20
Stated</t>
  </si>
  <si>
    <t>FY-2020
Stated</t>
  </si>
  <si>
    <t>Q1-21
Stated</t>
  </si>
  <si>
    <t>Q2-21
Stated</t>
  </si>
  <si>
    <t>Q3-21
Stated</t>
  </si>
  <si>
    <t>Q4-21
Stated</t>
  </si>
  <si>
    <t>FY-2021
Stated</t>
  </si>
  <si>
    <t>Q1-22
Stated</t>
  </si>
  <si>
    <t>T1-17_Underlying</t>
  </si>
  <si>
    <t>T2-17_Underlying</t>
  </si>
  <si>
    <t>T3-17_Underlying</t>
  </si>
  <si>
    <t>T4-17_Underlying</t>
  </si>
  <si>
    <t>2017_Underlying</t>
  </si>
  <si>
    <t>T1-18_Underlying</t>
  </si>
  <si>
    <t>T2-18_Underlying</t>
  </si>
  <si>
    <t>T3-18_Underlying</t>
  </si>
  <si>
    <t>T4-18_Underlying</t>
  </si>
  <si>
    <t>2018_Underlying</t>
  </si>
  <si>
    <t>T1-19_Underlying</t>
  </si>
  <si>
    <t>T2-19_Underlying</t>
  </si>
  <si>
    <t>T3-19_Underlying</t>
  </si>
  <si>
    <t>T4-19_Underlying</t>
  </si>
  <si>
    <t>2019_Underlying</t>
  </si>
  <si>
    <t>T1-20_Underlying</t>
  </si>
  <si>
    <t>T2-20_Underlying</t>
  </si>
  <si>
    <t>T3-20_Underlying</t>
  </si>
  <si>
    <t>T4-20_Underlying</t>
  </si>
  <si>
    <t>2020_Underlying</t>
  </si>
  <si>
    <t>T1-21_Underlying</t>
  </si>
  <si>
    <t>T2-21_Underlying</t>
  </si>
  <si>
    <t>T3-21_Underlying</t>
  </si>
  <si>
    <t>T4-21_Underlying</t>
  </si>
  <si>
    <t>2021_Underlying</t>
  </si>
  <si>
    <t>T1-22_Underlying</t>
  </si>
  <si>
    <t>Q1-17
Underlying</t>
  </si>
  <si>
    <t>Q2-17
Underlying</t>
  </si>
  <si>
    <t>Q3-17
Underlying</t>
  </si>
  <si>
    <t>Q4-17
Underlying</t>
  </si>
  <si>
    <t>FY-2017
Underlying</t>
  </si>
  <si>
    <t>Q1-18
Underlying</t>
  </si>
  <si>
    <t>Q2-18
Underlying</t>
  </si>
  <si>
    <t>Q3-18
Underlying</t>
  </si>
  <si>
    <t>Q4-18
Underlying</t>
  </si>
  <si>
    <t>FY-2018
Underlying</t>
  </si>
  <si>
    <t>Q1-19
Underlying</t>
  </si>
  <si>
    <t>Q2-19
Underlying</t>
  </si>
  <si>
    <t>Q3-19
Underlying</t>
  </si>
  <si>
    <t>Q4-19
Underlying</t>
  </si>
  <si>
    <t>FY-2019
Underlying</t>
  </si>
  <si>
    <t>Q1-20
Underlying</t>
  </si>
  <si>
    <t>Q2-20
Underlying</t>
  </si>
  <si>
    <t>Q3-20
Underlying</t>
  </si>
  <si>
    <t>Q4-20
Underlying</t>
  </si>
  <si>
    <t>FY-2020
Underlying</t>
  </si>
  <si>
    <t>Q1-21
Underlying</t>
  </si>
  <si>
    <t>Q2-21
Underlying</t>
  </si>
  <si>
    <t>Q3-21
Underlying</t>
  </si>
  <si>
    <t>Q4-21
Underlying</t>
  </si>
  <si>
    <t>FY-2021
Underlying</t>
  </si>
  <si>
    <t>Q1-22
Underlying</t>
  </si>
  <si>
    <t>11,1%</t>
  </si>
  <si>
    <t>17,2%</t>
  </si>
  <si>
    <t>T3-2022</t>
  </si>
  <si>
    <t>T2-22_Stated</t>
  </si>
  <si>
    <t>Q2-22
Stated</t>
  </si>
  <si>
    <t>T2-22_Underlying</t>
  </si>
  <si>
    <t>Q2-22
Underlying</t>
  </si>
  <si>
    <t>T3-22_Stated</t>
  </si>
  <si>
    <t>Q3-22
Stated</t>
  </si>
  <si>
    <t>T4-2022</t>
  </si>
  <si>
    <t>T3-22_Underlying</t>
  </si>
  <si>
    <t>Q3-22
Underlying</t>
  </si>
  <si>
    <t>2022_Stated</t>
  </si>
  <si>
    <t>2022_Underlying</t>
  </si>
  <si>
    <t>Gross 
impact*</t>
  </si>
  <si>
    <t>Impact on 
Net income</t>
  </si>
  <si>
    <t xml:space="preserve">DVA (LC) </t>
  </si>
  <si>
    <t>Loan portfolio hedges (LC)</t>
  </si>
  <si>
    <t>Home Purchase Savings Plans (FRB)</t>
  </si>
  <si>
    <t>Home Purchase Savings Plans (CC)</t>
  </si>
  <si>
    <t>Total impact on revenues</t>
  </si>
  <si>
    <t>Total impact on operating expenses</t>
  </si>
  <si>
    <t>Total impact on cost of credit risk</t>
  </si>
  <si>
    <t>Total impact of specific items</t>
  </si>
  <si>
    <t>Asset gathering</t>
  </si>
  <si>
    <t>French Retail banking</t>
  </si>
  <si>
    <t>International Retail banking</t>
  </si>
  <si>
    <t>Specialised financial services</t>
  </si>
  <si>
    <t>Large customers</t>
  </si>
  <si>
    <t>Corporate centre</t>
  </si>
  <si>
    <t>IFRS 17</t>
  </si>
  <si>
    <t>T1-2023</t>
  </si>
  <si>
    <t>T4-22_Stated</t>
  </si>
  <si>
    <t>Q4-22
Stated</t>
  </si>
  <si>
    <t>FY-2022
Stated</t>
  </si>
  <si>
    <t>T4-22_Underlying</t>
  </si>
  <si>
    <t>Q4-22
Underlying</t>
  </si>
  <si>
    <t>FY-2022
Underlying</t>
  </si>
  <si>
    <t>T1-23_Stated</t>
  </si>
  <si>
    <t>Q1-23
Stated</t>
  </si>
  <si>
    <t>T1-23_Underlying</t>
  </si>
  <si>
    <t>Q1-23
Underlying</t>
  </si>
  <si>
    <t>T2-2023</t>
  </si>
  <si>
    <t>FY-22
Underlying</t>
  </si>
  <si>
    <t>FY-22
Stated</t>
  </si>
  <si>
    <t>Total impact Net income on other assets</t>
  </si>
  <si>
    <t>T3-2023</t>
  </si>
  <si>
    <t>T2-23_Stated</t>
  </si>
  <si>
    <t>Q2-23
Stated</t>
  </si>
  <si>
    <t>T2-23_Underlying</t>
  </si>
  <si>
    <t>Q2-23
Underlying</t>
  </si>
  <si>
    <t>T4-2023</t>
  </si>
  <si>
    <t>T3-23_Stated</t>
  </si>
  <si>
    <t>Q3-23
Stated</t>
  </si>
  <si>
    <t>T3-23_Underlying</t>
  </si>
  <si>
    <t>Q3-23
Underlying</t>
  </si>
  <si>
    <t>2023_stated</t>
  </si>
  <si>
    <t>2023_underlying</t>
  </si>
  <si>
    <t>T1-2024</t>
  </si>
  <si>
    <t>T4-23_Stated</t>
  </si>
  <si>
    <t>Q4-23
Stated</t>
  </si>
  <si>
    <t>FY-2023
Stated</t>
  </si>
  <si>
    <t>T4-23_Underlying</t>
  </si>
  <si>
    <t>Q4-23
Underlying</t>
  </si>
  <si>
    <t>FY-2023
Underlying</t>
  </si>
  <si>
    <t>ISB integration costs (LC)</t>
  </si>
  <si>
    <t>Provision for risk Ukraine (IRB)</t>
  </si>
  <si>
    <t>Degroof Petercam aquisition costs (AG)</t>
  </si>
  <si>
    <t>* Impact before tax and before minority interests</t>
  </si>
  <si>
    <t>Crédit Agricole S.A. - Specific items, Q1-24 and Q1-23</t>
  </si>
  <si>
    <t>Q1-24</t>
  </si>
  <si>
    <t>Q1-23</t>
  </si>
  <si>
    <t>1T24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</si>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</sst>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dd/mm/yy;@"/>
    <numFmt numFmtId="166" formatCode="0.0"/>
    <numFmt numFmtId="167" formatCode="0.0000"/>
    <numFmt numFmtId="168" formatCode="0.0%"/>
    <numFmt numFmtId="169" formatCode="\+0.0%;[Red]\-0.0%;0.0%"/>
    <numFmt numFmtId="170" formatCode="#,##0;\(#,##0\)"/>
    <numFmt numFmtId="171" formatCode="#,##0;\(#,##0\);0"/>
    <numFmt numFmtId="172" formatCode="#,##0.0;\(#,##0.0\)"/>
    <numFmt numFmtId="173" formatCode="\+0.0%;\-0.0%;0.0%"/>
    <numFmt numFmtId="174" formatCode="\+#,##0;\-#,##0;0"/>
    <numFmt numFmtId="175" formatCode="&quot;CHECK!&quot;;&quot;CHECK!&quot;;;"/>
    <numFmt numFmtId="176" formatCode="#,##0;\(#,##0\);\-"/>
    <numFmt numFmtId="177" formatCode="#,##0.0"/>
    <numFmt numFmtId="178" formatCode="#,##0;\(#,##0\);"/>
  </numFmts>
  <fonts count="57">
    <font>
      <sz val="10"/>
      <color theme="1"/>
      <name val="Arial"/>
      <family val="2"/>
    </font>
    <font>
      <sz val="11"/>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5"/>
      <color theme="1"/>
      <name val="Arial"/>
      <family val="2"/>
    </font>
    <font>
      <b/>
      <sz val="12"/>
      <color theme="1"/>
      <name val="Arial"/>
      <family val="2"/>
    </font>
    <font>
      <b/>
      <sz val="12"/>
      <color rgb="FF008F52"/>
      <name val="Arial"/>
      <family val="2"/>
    </font>
    <font>
      <i/>
      <sz val="10"/>
      <color theme="1"/>
      <name val="Arial"/>
      <family val="2"/>
    </font>
    <font>
      <i/>
      <sz val="10"/>
      <color theme="1"/>
      <name val="Antique Olive"/>
    </font>
    <font>
      <b/>
      <i/>
      <sz val="10"/>
      <color theme="1"/>
      <name val="Arial"/>
      <family val="2"/>
    </font>
    <font>
      <b/>
      <sz val="10"/>
      <color indexed="8"/>
      <name val="Arial"/>
      <family val="2"/>
    </font>
    <font>
      <sz val="10"/>
      <name val="Arial"/>
      <family val="2"/>
    </font>
    <font>
      <i/>
      <sz val="10"/>
      <name val="Antique Olive"/>
    </font>
    <font>
      <sz val="10"/>
      <color indexed="8"/>
      <name val="Arial"/>
      <family val="2"/>
    </font>
    <font>
      <i/>
      <sz val="10"/>
      <color rgb="FFFF0000"/>
      <name val="Antique Olive"/>
    </font>
    <font>
      <i/>
      <sz val="10"/>
      <color indexed="8"/>
      <name val="Arial"/>
      <family val="2"/>
    </font>
    <font>
      <b/>
      <i/>
      <sz val="10"/>
      <name val="Antique Olive"/>
    </font>
    <font>
      <sz val="10"/>
      <color theme="1"/>
      <name val="Antique Olive"/>
      <family val="2"/>
    </font>
    <font>
      <sz val="8"/>
      <color theme="1"/>
      <name val="Arial"/>
      <family val="2"/>
    </font>
    <font>
      <b/>
      <sz val="10"/>
      <name val="Arial"/>
      <family val="2"/>
    </font>
    <font>
      <i/>
      <sz val="10"/>
      <name val="Arial"/>
      <family val="2"/>
    </font>
    <font>
      <i/>
      <sz val="11"/>
      <color theme="1"/>
      <name val="Arial"/>
      <family val="2"/>
    </font>
    <font>
      <i/>
      <sz val="10"/>
      <color rgb="FFFF0000"/>
      <name val="Arial"/>
      <family val="2"/>
    </font>
    <font>
      <b/>
      <sz val="12"/>
      <color rgb="FF4FA441"/>
      <name val="Arial"/>
      <family val="2"/>
    </font>
    <font>
      <i/>
      <sz val="9"/>
      <name val="Arial"/>
      <family val="2"/>
    </font>
    <font>
      <i/>
      <sz val="9"/>
      <color theme="1"/>
      <name val="Arial"/>
      <family val="2"/>
    </font>
    <font>
      <i/>
      <sz val="10"/>
      <color rgb="FF92D050"/>
      <name val="Arial"/>
      <family val="2"/>
    </font>
    <font>
      <b/>
      <sz val="12"/>
      <color theme="0" tint="-0.34998626667073579"/>
      <name val="Arial"/>
      <family val="2"/>
    </font>
    <font>
      <sz val="10"/>
      <color rgb="FF92D050"/>
      <name val="Arial"/>
      <family val="2"/>
    </font>
    <font>
      <sz val="11"/>
      <color theme="1"/>
      <name val="Calibri"/>
      <family val="2"/>
      <scheme val="minor"/>
    </font>
    <font>
      <b/>
      <i/>
      <sz val="11"/>
      <color theme="1"/>
      <name val="Arial"/>
      <family val="2"/>
    </font>
    <font>
      <b/>
      <i/>
      <sz val="10"/>
      <color rgb="FFFF0000"/>
      <name val="Arial"/>
      <family val="2"/>
    </font>
    <font>
      <b/>
      <i/>
      <sz val="10"/>
      <color theme="0"/>
      <name val="Arial"/>
      <family val="2"/>
    </font>
    <font>
      <b/>
      <sz val="8"/>
      <color theme="1"/>
      <name val="Arial"/>
      <family val="2"/>
    </font>
    <font>
      <i/>
      <sz val="8"/>
      <color theme="1"/>
      <name val="Arial"/>
      <family val="2"/>
    </font>
    <font>
      <b/>
      <sz val="10"/>
      <color rgb="FFFF0000"/>
      <name val="Arial"/>
      <family val="2"/>
    </font>
    <font>
      <b/>
      <i/>
      <sz val="10"/>
      <name val="Arial"/>
      <family val="2"/>
    </font>
    <font>
      <b/>
      <i/>
      <sz val="12"/>
      <color rgb="FF4FA441"/>
      <name val="Arial"/>
      <family val="2"/>
    </font>
    <font>
      <b/>
      <i/>
      <sz val="12"/>
      <color theme="0" tint="-0.34998626667073579"/>
      <name val="Arial"/>
      <family val="2"/>
    </font>
    <font>
      <sz val="9"/>
      <color theme="1"/>
      <name val="Inter"/>
      <family val="2"/>
    </font>
    <font>
      <sz val="10"/>
      <color theme="1" tint="0.499984740745262"/>
      <name val="Arial"/>
      <family val="2"/>
    </font>
    <font>
      <sz val="8"/>
      <color theme="1"/>
      <name val="Inter"/>
      <family val="2"/>
    </font>
    <font>
      <sz val="11"/>
      <name val="Arial"/>
      <family val="2"/>
    </font>
    <font>
      <b/>
      <sz val="11"/>
      <name val="Arial"/>
      <family val="2"/>
    </font>
    <font>
      <b/>
      <sz val="12"/>
      <color rgb="FFFF0000"/>
      <name val="Arial"/>
      <family val="2"/>
    </font>
    <font>
      <b/>
      <sz val="11"/>
      <color theme="1"/>
      <name val="Arial"/>
      <family val="2"/>
    </font>
    <font>
      <b/>
      <sz val="11"/>
      <color rgb="FF7E93A7"/>
      <name val="Inter"/>
      <family val="2"/>
    </font>
    <font>
      <sz val="8"/>
      <name val="Inter"/>
      <family val="2"/>
    </font>
    <font>
      <sz val="11"/>
      <color rgb="FF7E93A7"/>
      <name val="Inter"/>
      <family val="2"/>
    </font>
    <font>
      <b/>
      <sz val="12"/>
      <color rgb="FF000000"/>
      <name val="Arial"/>
      <family val="2"/>
    </font>
    <font>
      <sz val="12"/>
      <color theme="1"/>
      <name val="Arial"/>
      <family val="2"/>
    </font>
    <font>
      <b/>
      <sz val="11"/>
      <color theme="1"/>
      <name val="Inter"/>
      <family val="2"/>
    </font>
    <font>
      <sz val="11"/>
      <color theme="1"/>
      <name val="Inter"/>
      <family val="2"/>
    </font>
    <font>
      <i/>
      <sz val="11"/>
      <name val="Inter"/>
      <family val="2"/>
    </font>
    <font>
      <sz val="10"/>
      <color theme="1"/>
      <name val="Inter"/>
      <family val="2"/>
    </font>
  </fonts>
  <fills count="16">
    <fill>
      <patternFill patternType="none"/>
    </fill>
    <fill>
      <patternFill patternType="gray125"/>
    </fill>
    <fill>
      <patternFill patternType="solid">
        <fgColor rgb="FF008F52"/>
        <bgColor indexed="64"/>
      </patternFill>
    </fill>
    <fill>
      <patternFill patternType="solid">
        <fgColor rgb="FFE3F3D4"/>
        <bgColor indexed="64"/>
      </patternFill>
    </fill>
    <fill>
      <patternFill patternType="solid">
        <fgColor theme="0"/>
        <bgColor indexed="64"/>
      </patternFill>
    </fill>
    <fill>
      <patternFill patternType="solid">
        <fgColor theme="0" tint="-0.34998626667073579"/>
        <bgColor indexed="64"/>
      </patternFill>
    </fill>
    <fill>
      <patternFill patternType="solid">
        <fgColor rgb="FF4FA4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8080"/>
        <bgColor indexed="64"/>
      </patternFill>
    </fill>
    <fill>
      <patternFill patternType="solid">
        <fgColor rgb="FF339966"/>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B8E08C"/>
        <bgColor indexed="64"/>
      </patternFill>
    </fill>
  </fills>
  <borders count="23">
    <border>
      <left/>
      <right/>
      <top/>
      <bottom/>
      <diagonal/>
    </border>
    <border>
      <left/>
      <right/>
      <top/>
      <bottom style="thin">
        <color indexed="64"/>
      </bottom>
      <diagonal/>
    </border>
    <border>
      <left/>
      <right/>
      <top/>
      <bottom style="medium">
        <color rgb="FF008F52"/>
      </bottom>
      <diagonal/>
    </border>
    <border>
      <left/>
      <right/>
      <top style="thin">
        <color rgb="FF008F52"/>
      </top>
      <bottom style="thin">
        <color rgb="FF008F52"/>
      </bottom>
      <diagonal/>
    </border>
    <border>
      <left/>
      <right/>
      <top style="thin">
        <color indexed="64"/>
      </top>
      <bottom style="thin">
        <color indexed="64"/>
      </bottom>
      <diagonal/>
    </border>
    <border>
      <left/>
      <right/>
      <top style="thin">
        <color rgb="FF008F52"/>
      </top>
      <bottom/>
      <diagonal/>
    </border>
    <border>
      <left/>
      <right/>
      <top/>
      <bottom style="thin">
        <color rgb="FF008F52"/>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rgb="FF4FA441"/>
      </bottom>
      <diagonal/>
    </border>
    <border>
      <left/>
      <right/>
      <top/>
      <bottom style="medium">
        <color theme="0" tint="-0.34998626667073579"/>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s>
  <cellStyleXfs count="18">
    <xf numFmtId="0" fontId="0" fillId="0" borderId="0"/>
    <xf numFmtId="9" fontId="2" fillId="0" borderId="0" applyFont="0" applyFill="0" applyBorder="0" applyAlignment="0" applyProtection="0"/>
    <xf numFmtId="0" fontId="13" fillId="0" borderId="0"/>
    <xf numFmtId="0" fontId="31" fillId="0" borderId="0"/>
    <xf numFmtId="0" fontId="13" fillId="0" borderId="0"/>
    <xf numFmtId="0" fontId="31" fillId="0" borderId="0"/>
    <xf numFmtId="0" fontId="31" fillId="0" borderId="0"/>
    <xf numFmtId="0" fontId="2" fillId="0" borderId="0"/>
    <xf numFmtId="9" fontId="31" fillId="0" borderId="0" applyFont="0" applyFill="0" applyBorder="0" applyAlignment="0" applyProtection="0"/>
    <xf numFmtId="164" fontId="2" fillId="0" borderId="0" applyFont="0" applyFill="0" applyBorder="0" applyAlignment="0" applyProtection="0"/>
    <xf numFmtId="0" fontId="13" fillId="0" borderId="0"/>
    <xf numFmtId="0" fontId="31" fillId="0" borderId="0"/>
    <xf numFmtId="0" fontId="31" fillId="0" borderId="0"/>
    <xf numFmtId="9" fontId="2" fillId="0" borderId="0" applyFont="0" applyFill="0" applyBorder="0" applyAlignment="0" applyProtection="0"/>
    <xf numFmtId="0" fontId="31" fillId="0" borderId="0" applyProtection="0"/>
    <xf numFmtId="0" fontId="31" fillId="0" borderId="0" applyProtection="0"/>
    <xf numFmtId="0" fontId="31" fillId="0" borderId="0"/>
    <xf numFmtId="0" fontId="31" fillId="0" borderId="0"/>
  </cellStyleXfs>
  <cellXfs count="472">
    <xf numFmtId="0" fontId="0" fillId="0" borderId="0" xfId="0"/>
    <xf numFmtId="0" fontId="0" fillId="0" borderId="0" xfId="0"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5" fillId="0" borderId="1"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8" fillId="0" borderId="2" xfId="0" applyFont="1" applyBorder="1" applyAlignment="1">
      <alignment vertical="center" wrapText="1"/>
    </xf>
    <xf numFmtId="0" fontId="0" fillId="0" borderId="2" xfId="0" applyBorder="1" applyAlignment="1">
      <alignment vertical="center"/>
    </xf>
    <xf numFmtId="0" fontId="3" fillId="2" borderId="0" xfId="0" applyFont="1" applyFill="1" applyAlignment="1">
      <alignment vertical="center"/>
    </xf>
    <xf numFmtId="165" fontId="3" fillId="2" borderId="0" xfId="0" applyNumberFormat="1" applyFont="1" applyFill="1" applyBorder="1" applyAlignment="1">
      <alignment horizontal="center" vertical="center" wrapText="1" readingOrder="1"/>
    </xf>
    <xf numFmtId="0" fontId="0" fillId="0" borderId="1" xfId="0" applyBorder="1" applyAlignment="1">
      <alignment vertical="center"/>
    </xf>
    <xf numFmtId="166" fontId="0" fillId="0" borderId="0" xfId="0" applyNumberFormat="1" applyAlignment="1">
      <alignment vertical="center"/>
    </xf>
    <xf numFmtId="0" fontId="5" fillId="3" borderId="3" xfId="0" applyFont="1" applyFill="1" applyBorder="1" applyAlignment="1">
      <alignment vertical="center"/>
    </xf>
    <xf numFmtId="166" fontId="5" fillId="3" borderId="3" xfId="0" applyNumberFormat="1" applyFont="1" applyFill="1" applyBorder="1" applyAlignment="1">
      <alignment vertical="center"/>
    </xf>
    <xf numFmtId="166" fontId="0" fillId="0" borderId="1" xfId="0" applyNumberFormat="1" applyBorder="1" applyAlignment="1">
      <alignment vertical="center"/>
    </xf>
    <xf numFmtId="166" fontId="0" fillId="4" borderId="0" xfId="0" applyNumberFormat="1" applyFill="1" applyAlignment="1">
      <alignment vertical="center"/>
    </xf>
    <xf numFmtId="167" fontId="0" fillId="0" borderId="1" xfId="0" applyNumberFormat="1" applyBorder="1" applyAlignment="1">
      <alignment vertical="center"/>
    </xf>
    <xf numFmtId="168" fontId="0" fillId="0" borderId="0" xfId="0" applyNumberForma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2" xfId="0" applyFont="1" applyBorder="1" applyAlignment="1">
      <alignment vertical="center"/>
    </xf>
    <xf numFmtId="0" fontId="3" fillId="2" borderId="0" xfId="0" applyFont="1" applyFill="1" applyBorder="1" applyAlignment="1">
      <alignment horizontal="left" vertical="center" readingOrder="1"/>
    </xf>
    <xf numFmtId="0" fontId="12" fillId="0" borderId="0" xfId="0" applyFont="1" applyFill="1" applyBorder="1" applyAlignment="1">
      <alignment horizontal="left" vertical="center" readingOrder="1"/>
    </xf>
    <xf numFmtId="38" fontId="14" fillId="0" borderId="0" xfId="2" applyNumberFormat="1" applyFont="1" applyFill="1" applyAlignment="1">
      <alignment vertical="center"/>
    </xf>
    <xf numFmtId="0" fontId="12" fillId="0" borderId="3" xfId="0" applyFont="1" applyFill="1" applyBorder="1" applyAlignment="1">
      <alignment horizontal="left" vertical="center" readingOrder="1"/>
    </xf>
    <xf numFmtId="0" fontId="15" fillId="0" borderId="0" xfId="0" applyFont="1" applyFill="1" applyBorder="1" applyAlignment="1">
      <alignment horizontal="left" vertical="center" readingOrder="1"/>
    </xf>
    <xf numFmtId="38" fontId="16" fillId="0" borderId="0" xfId="2" applyNumberFormat="1" applyFont="1" applyFill="1" applyAlignment="1">
      <alignment vertical="center"/>
    </xf>
    <xf numFmtId="0" fontId="17" fillId="0" borderId="0" xfId="0" applyFont="1" applyFill="1" applyBorder="1" applyAlignment="1">
      <alignment horizontal="left" vertical="center" indent="1" readingOrder="1"/>
    </xf>
    <xf numFmtId="38" fontId="18" fillId="0" borderId="4" xfId="2" applyNumberFormat="1" applyFont="1" applyFill="1" applyBorder="1" applyAlignment="1">
      <alignment vertical="center"/>
    </xf>
    <xf numFmtId="38" fontId="14" fillId="0" borderId="0" xfId="2" applyNumberFormat="1" applyFont="1" applyFill="1" applyAlignment="1">
      <alignment horizontal="left" vertical="center"/>
    </xf>
    <xf numFmtId="38" fontId="18" fillId="0" borderId="4" xfId="2" quotePrefix="1" applyNumberFormat="1" applyFont="1" applyFill="1" applyBorder="1" applyAlignment="1">
      <alignment horizontal="left" vertical="center"/>
    </xf>
    <xf numFmtId="38" fontId="14" fillId="0" borderId="0" xfId="2" quotePrefix="1" applyNumberFormat="1" applyFont="1" applyFill="1" applyAlignment="1">
      <alignment horizontal="left" vertical="center"/>
    </xf>
    <xf numFmtId="0" fontId="12" fillId="3" borderId="3" xfId="0" applyFont="1" applyFill="1" applyBorder="1" applyAlignment="1">
      <alignment horizontal="left" vertical="center" readingOrder="1"/>
    </xf>
    <xf numFmtId="0" fontId="3" fillId="2" borderId="0" xfId="0" applyFont="1" applyFill="1" applyBorder="1" applyAlignment="1">
      <alignment horizontal="left" readingOrder="1"/>
    </xf>
    <xf numFmtId="38" fontId="14" fillId="0" borderId="0" xfId="2" applyNumberFormat="1" applyFont="1" applyBorder="1" applyAlignment="1">
      <alignment vertical="center"/>
    </xf>
    <xf numFmtId="0" fontId="12" fillId="0" borderId="5" xfId="0" applyFont="1" applyFill="1" applyBorder="1" applyAlignment="1">
      <alignment horizontal="left" vertical="center" readingOrder="1"/>
    </xf>
    <xf numFmtId="38" fontId="16" fillId="0" borderId="0" xfId="2" applyNumberFormat="1" applyFont="1" applyBorder="1" applyAlignment="1">
      <alignment vertical="center"/>
    </xf>
    <xf numFmtId="0" fontId="17" fillId="0" borderId="6" xfId="0" applyFont="1" applyFill="1" applyBorder="1" applyAlignment="1">
      <alignment horizontal="left" vertical="center" indent="1" readingOrder="1"/>
    </xf>
    <xf numFmtId="38" fontId="14" fillId="0" borderId="0" xfId="2" applyNumberFormat="1" applyFont="1" applyAlignment="1">
      <alignment vertical="center"/>
    </xf>
    <xf numFmtId="38" fontId="18" fillId="0" borderId="4" xfId="2" applyNumberFormat="1" applyFont="1" applyBorder="1" applyAlignment="1">
      <alignment vertical="center"/>
    </xf>
    <xf numFmtId="38" fontId="14" fillId="0" borderId="0" xfId="2" quotePrefix="1" applyNumberFormat="1" applyFont="1" applyAlignment="1">
      <alignment horizontal="left" vertical="center"/>
    </xf>
    <xf numFmtId="38" fontId="18" fillId="0" borderId="4" xfId="2" quotePrefix="1" applyNumberFormat="1" applyFont="1" applyBorder="1" applyAlignment="1">
      <alignment horizontal="left" vertical="center"/>
    </xf>
    <xf numFmtId="38" fontId="18" fillId="0" borderId="7" xfId="2" applyNumberFormat="1" applyFont="1" applyBorder="1" applyAlignment="1">
      <alignment vertical="center"/>
    </xf>
    <xf numFmtId="0" fontId="12" fillId="3" borderId="5" xfId="0" applyFont="1" applyFill="1" applyBorder="1" applyAlignment="1">
      <alignment horizontal="left" vertical="center" readingOrder="1"/>
    </xf>
    <xf numFmtId="38" fontId="16" fillId="0" borderId="1" xfId="2" applyNumberFormat="1" applyFont="1" applyBorder="1" applyAlignment="1">
      <alignment vertical="center"/>
    </xf>
    <xf numFmtId="0" fontId="17" fillId="3" borderId="6" xfId="0" applyFont="1" applyFill="1" applyBorder="1" applyAlignment="1">
      <alignment horizontal="left" vertical="center" indent="1" readingOrder="1"/>
    </xf>
    <xf numFmtId="0" fontId="19" fillId="0" borderId="0" xfId="0" applyFont="1" applyAlignment="1">
      <alignment vertical="center"/>
    </xf>
    <xf numFmtId="0" fontId="19" fillId="0" borderId="0" xfId="0" applyFont="1"/>
    <xf numFmtId="0" fontId="9" fillId="0" borderId="0" xfId="0" applyFont="1" applyAlignment="1">
      <alignment horizontal="center" vertical="center"/>
    </xf>
    <xf numFmtId="14" fontId="9" fillId="0" borderId="0" xfId="0" applyNumberFormat="1" applyFont="1" applyAlignment="1">
      <alignment horizontal="center"/>
    </xf>
    <xf numFmtId="0" fontId="9" fillId="0" borderId="0" xfId="0" applyFont="1" applyAlignment="1">
      <alignment horizontal="center"/>
    </xf>
    <xf numFmtId="14" fontId="9" fillId="0" borderId="0" xfId="0" quotePrefix="1" applyNumberFormat="1" applyFont="1" applyAlignment="1">
      <alignment horizontal="center"/>
    </xf>
    <xf numFmtId="0" fontId="9" fillId="0" borderId="0" xfId="0" applyFont="1" applyFill="1" applyAlignment="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wrapText="1" readingOrder="1"/>
    </xf>
    <xf numFmtId="0" fontId="3" fillId="0" borderId="0" xfId="0" applyFont="1" applyFill="1" applyBorder="1" applyAlignment="1">
      <alignment horizontal="right" vertical="center" wrapText="1" readingOrder="1"/>
    </xf>
    <xf numFmtId="170" fontId="5" fillId="0" borderId="3" xfId="0" applyNumberFormat="1" applyFont="1" applyBorder="1" applyAlignment="1">
      <alignment vertical="center"/>
    </xf>
    <xf numFmtId="170" fontId="5" fillId="3" borderId="3" xfId="0" applyNumberFormat="1" applyFont="1" applyFill="1" applyBorder="1" applyAlignment="1">
      <alignment vertical="center"/>
    </xf>
    <xf numFmtId="170" fontId="0" fillId="0" borderId="0" xfId="0" applyNumberFormat="1" applyAlignment="1">
      <alignment vertical="center"/>
    </xf>
    <xf numFmtId="170" fontId="0" fillId="3" borderId="0" xfId="0" applyNumberFormat="1" applyFill="1" applyAlignment="1">
      <alignment vertical="center"/>
    </xf>
    <xf numFmtId="170" fontId="9" fillId="0" borderId="0" xfId="0" applyNumberFormat="1" applyFont="1" applyAlignment="1">
      <alignment vertical="center"/>
    </xf>
    <xf numFmtId="170" fontId="9" fillId="3" borderId="0" xfId="0" applyNumberFormat="1" applyFont="1" applyFill="1" applyAlignment="1">
      <alignment vertical="center"/>
    </xf>
    <xf numFmtId="168" fontId="9" fillId="0" borderId="0" xfId="1" applyNumberFormat="1" applyFont="1" applyAlignment="1">
      <alignment vertical="center"/>
    </xf>
    <xf numFmtId="0" fontId="3" fillId="2" borderId="0" xfId="0" applyFont="1" applyFill="1" applyBorder="1" applyAlignment="1">
      <alignment horizontal="right" wrapText="1" readingOrder="1"/>
    </xf>
    <xf numFmtId="170" fontId="21" fillId="0" borderId="5" xfId="0" applyNumberFormat="1" applyFont="1" applyBorder="1" applyAlignment="1">
      <alignment vertical="center"/>
    </xf>
    <xf numFmtId="170" fontId="21" fillId="3" borderId="5" xfId="0" applyNumberFormat="1" applyFont="1" applyFill="1" applyBorder="1" applyAlignment="1">
      <alignment vertical="center"/>
    </xf>
    <xf numFmtId="170" fontId="22" fillId="0" borderId="6" xfId="0" applyNumberFormat="1" applyFont="1" applyBorder="1" applyAlignment="1">
      <alignment vertical="center"/>
    </xf>
    <xf numFmtId="170" fontId="22" fillId="3" borderId="6" xfId="0" applyNumberFormat="1" applyFont="1" applyFill="1" applyBorder="1" applyAlignment="1">
      <alignment vertical="center"/>
    </xf>
    <xf numFmtId="170" fontId="13" fillId="0" borderId="0" xfId="0" applyNumberFormat="1" applyFont="1" applyAlignment="1">
      <alignment vertical="center"/>
    </xf>
    <xf numFmtId="170" fontId="13" fillId="3" borderId="0" xfId="0" applyNumberFormat="1" applyFont="1" applyFill="1" applyAlignment="1">
      <alignment vertical="center"/>
    </xf>
    <xf numFmtId="170" fontId="21" fillId="0" borderId="3" xfId="0" applyNumberFormat="1" applyFont="1" applyBorder="1" applyAlignment="1">
      <alignment vertical="center"/>
    </xf>
    <xf numFmtId="170" fontId="21" fillId="3" borderId="3" xfId="0" applyNumberFormat="1" applyFont="1" applyFill="1" applyBorder="1" applyAlignment="1">
      <alignment vertical="center"/>
    </xf>
    <xf numFmtId="0" fontId="3" fillId="0" borderId="0" xfId="0" applyFont="1" applyFill="1" applyBorder="1" applyAlignment="1">
      <alignment horizontal="center" vertical="center" wrapText="1" readingOrder="1"/>
    </xf>
    <xf numFmtId="170" fontId="5" fillId="3" borderId="5" xfId="0" applyNumberFormat="1" applyFont="1" applyFill="1" applyBorder="1" applyAlignment="1">
      <alignment vertical="center"/>
    </xf>
    <xf numFmtId="170" fontId="9" fillId="3" borderId="6" xfId="0" applyNumberFormat="1" applyFont="1" applyFill="1" applyBorder="1" applyAlignment="1">
      <alignment vertical="center"/>
    </xf>
    <xf numFmtId="0" fontId="3" fillId="5" borderId="0" xfId="0" applyFont="1" applyFill="1" applyBorder="1" applyAlignment="1">
      <alignment horizontal="center" vertical="center" wrapText="1" readingOrder="1"/>
    </xf>
    <xf numFmtId="0" fontId="11" fillId="0" borderId="0" xfId="0" applyFont="1"/>
    <xf numFmtId="0" fontId="9" fillId="0" borderId="0" xfId="0" applyFont="1" applyAlignment="1">
      <alignment horizontal="right"/>
    </xf>
    <xf numFmtId="14" fontId="11" fillId="0" borderId="0" xfId="0" quotePrefix="1" applyNumberFormat="1" applyFont="1" applyAlignment="1">
      <alignment horizontal="center"/>
    </xf>
    <xf numFmtId="0" fontId="23" fillId="0" borderId="0" xfId="0" applyFont="1"/>
    <xf numFmtId="14" fontId="23" fillId="0" borderId="0" xfId="0" quotePrefix="1" applyNumberFormat="1" applyFont="1" applyAlignment="1">
      <alignment horizontal="center"/>
    </xf>
    <xf numFmtId="0" fontId="0" fillId="0" borderId="0" xfId="0" applyFont="1" applyAlignment="1">
      <alignment vertical="center"/>
    </xf>
    <xf numFmtId="0" fontId="8" fillId="0" borderId="2" xfId="0" applyFont="1" applyFill="1" applyBorder="1" applyAlignment="1">
      <alignment vertical="center"/>
    </xf>
    <xf numFmtId="0" fontId="0" fillId="0" borderId="2" xfId="0" applyFont="1" applyBorder="1" applyAlignment="1">
      <alignment vertical="center"/>
    </xf>
    <xf numFmtId="171" fontId="5" fillId="0" borderId="3" xfId="0" applyNumberFormat="1" applyFont="1" applyBorder="1" applyAlignment="1">
      <alignment vertical="center"/>
    </xf>
    <xf numFmtId="171" fontId="5" fillId="0" borderId="3" xfId="0" applyNumberFormat="1" applyFont="1" applyFill="1" applyBorder="1" applyAlignment="1">
      <alignment vertical="center"/>
    </xf>
    <xf numFmtId="171" fontId="5" fillId="3" borderId="3" xfId="0" applyNumberFormat="1" applyFont="1" applyFill="1" applyBorder="1" applyAlignment="1">
      <alignment vertical="center"/>
    </xf>
    <xf numFmtId="171" fontId="0" fillId="0" borderId="0" xfId="0" applyNumberFormat="1" applyFont="1" applyAlignment="1">
      <alignment vertical="center"/>
    </xf>
    <xf numFmtId="171" fontId="0" fillId="0" borderId="0" xfId="0" applyNumberFormat="1" applyFont="1" applyFill="1" applyAlignment="1">
      <alignment vertical="center"/>
    </xf>
    <xf numFmtId="171" fontId="0" fillId="3" borderId="0" xfId="0" applyNumberFormat="1" applyFont="1" applyFill="1" applyAlignment="1">
      <alignment vertical="center"/>
    </xf>
    <xf numFmtId="0" fontId="24" fillId="0" borderId="0" xfId="0" applyFont="1" applyAlignment="1">
      <alignment vertical="center"/>
    </xf>
    <xf numFmtId="171" fontId="9" fillId="0" borderId="0" xfId="0" applyNumberFormat="1" applyFont="1" applyAlignment="1">
      <alignment vertical="center"/>
    </xf>
    <xf numFmtId="171" fontId="9" fillId="0" borderId="0" xfId="0" applyNumberFormat="1" applyFont="1" applyFill="1" applyAlignment="1">
      <alignment vertical="center"/>
    </xf>
    <xf numFmtId="171" fontId="9" fillId="3" borderId="0" xfId="0" applyNumberFormat="1" applyFont="1" applyFill="1" applyAlignment="1">
      <alignment vertical="center"/>
    </xf>
    <xf numFmtId="170" fontId="0" fillId="0" borderId="0" xfId="0" applyNumberFormat="1" applyFont="1" applyAlignment="1">
      <alignment vertical="center"/>
    </xf>
    <xf numFmtId="0" fontId="25" fillId="0" borderId="11" xfId="0" applyFont="1" applyBorder="1" applyAlignment="1">
      <alignment horizontal="left" vertical="center" indent="2"/>
    </xf>
    <xf numFmtId="0" fontId="0" fillId="0" borderId="11" xfId="0" applyFont="1" applyBorder="1" applyAlignment="1">
      <alignment vertical="center"/>
    </xf>
    <xf numFmtId="0" fontId="3" fillId="6" borderId="0" xfId="0" applyFont="1" applyFill="1" applyBorder="1" applyAlignment="1">
      <alignment horizontal="left" vertical="center" readingOrder="1"/>
    </xf>
    <xf numFmtId="0" fontId="3" fillId="6" borderId="0" xfId="0" applyFont="1" applyFill="1" applyBorder="1" applyAlignment="1">
      <alignment horizontal="right" vertical="center" wrapText="1" readingOrder="1"/>
    </xf>
    <xf numFmtId="170" fontId="0" fillId="3" borderId="0" xfId="0" applyNumberFormat="1" applyFont="1" applyFill="1" applyAlignment="1">
      <alignment vertical="center"/>
    </xf>
    <xf numFmtId="170" fontId="26" fillId="0" borderId="0" xfId="0" applyNumberFormat="1" applyFont="1" applyAlignment="1">
      <alignment vertical="center"/>
    </xf>
    <xf numFmtId="0" fontId="9" fillId="0" borderId="0" xfId="0" applyFont="1" applyBorder="1" applyAlignment="1">
      <alignment vertical="center"/>
    </xf>
    <xf numFmtId="170" fontId="5" fillId="0" borderId="5" xfId="0" applyNumberFormat="1" applyFont="1" applyBorder="1" applyAlignment="1">
      <alignment vertical="center"/>
    </xf>
    <xf numFmtId="0" fontId="24" fillId="0" borderId="0" xfId="0" applyFont="1" applyBorder="1" applyAlignment="1">
      <alignment vertical="center"/>
    </xf>
    <xf numFmtId="170" fontId="9" fillId="0" borderId="6" xfId="0" applyNumberFormat="1" applyFont="1" applyBorder="1" applyAlignment="1">
      <alignment vertical="center"/>
    </xf>
    <xf numFmtId="0" fontId="26" fillId="0" borderId="0" xfId="0" applyFont="1" applyAlignment="1">
      <alignment horizontal="left" vertical="center" indent="1"/>
    </xf>
    <xf numFmtId="170" fontId="27" fillId="0" borderId="0" xfId="0" applyNumberFormat="1" applyFont="1" applyFill="1" applyBorder="1" applyAlignment="1">
      <alignment vertical="center"/>
    </xf>
    <xf numFmtId="0" fontId="24" fillId="7" borderId="0" xfId="0" applyFont="1" applyFill="1" applyBorder="1" applyAlignment="1">
      <alignment vertical="center"/>
    </xf>
    <xf numFmtId="0" fontId="24" fillId="7" borderId="0" xfId="0" applyFont="1" applyFill="1" applyAlignment="1">
      <alignment vertical="center"/>
    </xf>
    <xf numFmtId="0" fontId="28" fillId="0" borderId="0" xfId="0" applyFont="1" applyAlignment="1">
      <alignment vertical="center"/>
    </xf>
    <xf numFmtId="0" fontId="25" fillId="0" borderId="11" xfId="0" applyFont="1" applyBorder="1" applyAlignment="1">
      <alignment horizontal="center" vertical="center"/>
    </xf>
    <xf numFmtId="0" fontId="25" fillId="0" borderId="11" xfId="0" applyFont="1" applyBorder="1" applyAlignment="1">
      <alignment vertical="center"/>
    </xf>
    <xf numFmtId="0" fontId="29" fillId="0" borderId="12" xfId="0" applyFont="1" applyBorder="1" applyAlignment="1">
      <alignment horizontal="left" vertical="center" indent="4"/>
    </xf>
    <xf numFmtId="0" fontId="25" fillId="0" borderId="12" xfId="0" applyFont="1" applyBorder="1" applyAlignment="1">
      <alignment vertical="center"/>
    </xf>
    <xf numFmtId="0" fontId="3" fillId="5" borderId="0" xfId="0" applyFont="1" applyFill="1" applyBorder="1" applyAlignment="1">
      <alignment horizontal="left" vertical="center" readingOrder="1"/>
    </xf>
    <xf numFmtId="0" fontId="3" fillId="5" borderId="0" xfId="0" applyFont="1" applyFill="1" applyBorder="1" applyAlignment="1">
      <alignment horizontal="right" vertical="center" wrapText="1" readingOrder="1"/>
    </xf>
    <xf numFmtId="0" fontId="24" fillId="0" borderId="0" xfId="0" applyFont="1" applyFill="1" applyAlignment="1">
      <alignment vertical="center"/>
    </xf>
    <xf numFmtId="0" fontId="29" fillId="0" borderId="12" xfId="0" applyFont="1" applyBorder="1" applyAlignment="1">
      <alignment vertical="center"/>
    </xf>
    <xf numFmtId="0" fontId="27" fillId="0" borderId="0" xfId="0" applyFont="1" applyAlignment="1">
      <alignment horizontal="left" vertical="center" indent="1"/>
    </xf>
    <xf numFmtId="170" fontId="27" fillId="4" borderId="0" xfId="0" applyNumberFormat="1" applyFont="1" applyFill="1" applyBorder="1" applyAlignment="1">
      <alignment vertical="center"/>
    </xf>
    <xf numFmtId="170" fontId="9" fillId="0" borderId="0" xfId="0" applyNumberFormat="1" applyFont="1" applyBorder="1" applyAlignment="1">
      <alignment vertical="center"/>
    </xf>
    <xf numFmtId="170" fontId="9" fillId="3" borderId="0" xfId="0" applyNumberFormat="1" applyFont="1" applyFill="1" applyBorder="1" applyAlignment="1">
      <alignment vertical="center"/>
    </xf>
    <xf numFmtId="0" fontId="9" fillId="4" borderId="0" xfId="0" applyFont="1" applyFill="1" applyBorder="1" applyAlignment="1">
      <alignment horizontal="right"/>
    </xf>
    <xf numFmtId="14" fontId="9" fillId="4" borderId="0" xfId="0" quotePrefix="1" applyNumberFormat="1" applyFont="1" applyFill="1" applyBorder="1" applyAlignment="1">
      <alignment horizontal="center"/>
    </xf>
    <xf numFmtId="171" fontId="23" fillId="0" borderId="0" xfId="0" applyNumberFormat="1" applyFont="1"/>
    <xf numFmtId="171" fontId="23" fillId="0" borderId="0" xfId="0" applyNumberFormat="1" applyFont="1" applyAlignment="1">
      <alignment horizontal="right"/>
    </xf>
    <xf numFmtId="171" fontId="23" fillId="4" borderId="0" xfId="0" applyNumberFormat="1" applyFont="1" applyFill="1" applyBorder="1" applyAlignment="1">
      <alignment horizontal="right"/>
    </xf>
    <xf numFmtId="0" fontId="0" fillId="0" borderId="0" xfId="0" applyFont="1" applyAlignment="1">
      <alignment horizontal="right" vertical="center"/>
    </xf>
    <xf numFmtId="0" fontId="0" fillId="4" borderId="0" xfId="0" applyFont="1" applyFill="1" applyBorder="1" applyAlignment="1">
      <alignment horizontal="right" vertical="center"/>
    </xf>
    <xf numFmtId="0" fontId="0" fillId="0" borderId="2" xfId="0" applyFont="1" applyBorder="1" applyAlignment="1">
      <alignment horizontal="right" vertical="center"/>
    </xf>
    <xf numFmtId="170" fontId="5" fillId="0" borderId="3" xfId="0" applyNumberFormat="1" applyFont="1" applyBorder="1" applyAlignment="1">
      <alignment horizontal="right" vertical="center"/>
    </xf>
    <xf numFmtId="170" fontId="0" fillId="0" borderId="0" xfId="0" applyNumberFormat="1" applyFont="1" applyAlignment="1">
      <alignment horizontal="right" vertical="center"/>
    </xf>
    <xf numFmtId="170" fontId="13" fillId="0" borderId="0" xfId="0" applyNumberFormat="1" applyFont="1" applyAlignment="1">
      <alignment horizontal="right" vertical="center"/>
    </xf>
    <xf numFmtId="170" fontId="5" fillId="3" borderId="3" xfId="0" applyNumberFormat="1" applyFont="1" applyFill="1" applyBorder="1" applyAlignment="1">
      <alignment horizontal="right" vertical="center"/>
    </xf>
    <xf numFmtId="0" fontId="3" fillId="6" borderId="0" xfId="0" applyFont="1" applyFill="1" applyBorder="1" applyAlignment="1">
      <alignment horizontal="right" vertical="center" wrapText="1"/>
    </xf>
    <xf numFmtId="170" fontId="21" fillId="0" borderId="3" xfId="0" applyNumberFormat="1" applyFont="1" applyBorder="1" applyAlignment="1">
      <alignment horizontal="right" vertical="center"/>
    </xf>
    <xf numFmtId="170" fontId="21" fillId="3" borderId="3" xfId="0" applyNumberFormat="1" applyFont="1" applyFill="1" applyBorder="1" applyAlignment="1">
      <alignment horizontal="right" vertical="center"/>
    </xf>
    <xf numFmtId="0" fontId="0" fillId="0" borderId="11" xfId="0" applyFont="1" applyBorder="1" applyAlignment="1">
      <alignment horizontal="right" vertical="center"/>
    </xf>
    <xf numFmtId="170" fontId="26" fillId="0" borderId="0" xfId="0" applyNumberFormat="1" applyFont="1" applyAlignment="1">
      <alignment horizontal="right" vertical="center"/>
    </xf>
    <xf numFmtId="171" fontId="5" fillId="0" borderId="5" xfId="0" applyNumberFormat="1" applyFont="1" applyFill="1" applyBorder="1" applyAlignment="1">
      <alignment vertical="center"/>
    </xf>
    <xf numFmtId="171" fontId="5" fillId="0" borderId="5" xfId="0" applyNumberFormat="1" applyFont="1" applyFill="1" applyBorder="1" applyAlignment="1">
      <alignment horizontal="right" vertical="center"/>
    </xf>
    <xf numFmtId="171" fontId="9" fillId="0" borderId="6" xfId="0" applyNumberFormat="1" applyFont="1" applyFill="1" applyBorder="1" applyAlignment="1">
      <alignment vertical="center"/>
    </xf>
    <xf numFmtId="171" fontId="9" fillId="0" borderId="6" xfId="0" applyNumberFormat="1" applyFont="1" applyFill="1" applyBorder="1" applyAlignment="1">
      <alignment horizontal="right" vertical="center"/>
    </xf>
    <xf numFmtId="170" fontId="5" fillId="3" borderId="5" xfId="0" applyNumberFormat="1" applyFont="1" applyFill="1" applyBorder="1" applyAlignment="1">
      <alignment horizontal="right" vertical="center"/>
    </xf>
    <xf numFmtId="170" fontId="9" fillId="3" borderId="6" xfId="0" applyNumberFormat="1" applyFont="1" applyFill="1" applyBorder="1" applyAlignment="1">
      <alignment horizontal="right" vertical="center"/>
    </xf>
    <xf numFmtId="170" fontId="27" fillId="0" borderId="0" xfId="0" applyNumberFormat="1" applyFont="1" applyFill="1" applyBorder="1" applyAlignment="1">
      <alignment horizontal="right" vertical="center"/>
    </xf>
    <xf numFmtId="170" fontId="0" fillId="0" borderId="11" xfId="0" applyNumberFormat="1" applyFont="1" applyBorder="1" applyAlignment="1">
      <alignment vertical="center"/>
    </xf>
    <xf numFmtId="170" fontId="0" fillId="0" borderId="11" xfId="0" applyNumberFormat="1" applyFont="1" applyBorder="1" applyAlignment="1">
      <alignment horizontal="right" vertical="center"/>
    </xf>
    <xf numFmtId="170" fontId="3" fillId="6" borderId="0" xfId="0" applyNumberFormat="1" applyFont="1" applyFill="1" applyBorder="1" applyAlignment="1">
      <alignment horizontal="right" vertical="center" wrapText="1" readingOrder="1"/>
    </xf>
    <xf numFmtId="170" fontId="3" fillId="6" borderId="0" xfId="0" applyNumberFormat="1" applyFont="1" applyFill="1" applyBorder="1" applyAlignment="1">
      <alignment horizontal="right" vertical="center" wrapText="1"/>
    </xf>
    <xf numFmtId="170" fontId="4" fillId="0" borderId="0" xfId="0" applyNumberFormat="1" applyFont="1" applyAlignment="1">
      <alignment vertical="center"/>
    </xf>
    <xf numFmtId="170" fontId="4" fillId="0" borderId="0" xfId="0" applyNumberFormat="1" applyFont="1" applyAlignment="1">
      <alignment horizontal="right" vertical="center"/>
    </xf>
    <xf numFmtId="0" fontId="25" fillId="0" borderId="11" xfId="0" applyFont="1" applyBorder="1" applyAlignment="1">
      <alignment horizontal="right" vertical="center"/>
    </xf>
    <xf numFmtId="0" fontId="25" fillId="0" borderId="12" xfId="0" applyFont="1" applyBorder="1" applyAlignment="1">
      <alignment horizontal="right" vertical="center"/>
    </xf>
    <xf numFmtId="0" fontId="3" fillId="5" borderId="0" xfId="0" applyFont="1" applyFill="1" applyBorder="1" applyAlignment="1">
      <alignment horizontal="right" vertical="center" wrapText="1"/>
    </xf>
    <xf numFmtId="172" fontId="0" fillId="0" borderId="0" xfId="0" applyNumberFormat="1" applyFont="1" applyAlignment="1">
      <alignment vertical="center"/>
    </xf>
    <xf numFmtId="172" fontId="0" fillId="0" borderId="0" xfId="0" applyNumberFormat="1" applyFont="1" applyAlignment="1">
      <alignment horizontal="right" vertical="center"/>
    </xf>
    <xf numFmtId="0" fontId="29" fillId="0" borderId="12" xfId="0" applyFont="1" applyBorder="1" applyAlignment="1">
      <alignment horizontal="right" vertical="center"/>
    </xf>
    <xf numFmtId="170" fontId="27" fillId="4" borderId="0" xfId="0" applyNumberFormat="1" applyFont="1" applyFill="1" applyBorder="1" applyAlignment="1">
      <alignment horizontal="right" vertical="center"/>
    </xf>
    <xf numFmtId="171" fontId="9" fillId="0" borderId="0" xfId="0" applyNumberFormat="1" applyFont="1" applyFill="1" applyBorder="1" applyAlignment="1">
      <alignment vertical="center"/>
    </xf>
    <xf numFmtId="171" fontId="9" fillId="0" borderId="0" xfId="0" applyNumberFormat="1" applyFont="1" applyFill="1" applyBorder="1" applyAlignment="1">
      <alignment horizontal="right" vertical="center"/>
    </xf>
    <xf numFmtId="169" fontId="5" fillId="8" borderId="0" xfId="1" applyNumberFormat="1" applyFont="1" applyFill="1" applyAlignment="1">
      <alignment horizontal="right" vertical="center"/>
    </xf>
    <xf numFmtId="171" fontId="9" fillId="8" borderId="0" xfId="0" applyNumberFormat="1" applyFont="1" applyFill="1" applyAlignment="1">
      <alignment vertical="center"/>
    </xf>
    <xf numFmtId="169" fontId="0" fillId="8" borderId="0" xfId="1" applyNumberFormat="1" applyFont="1" applyFill="1" applyAlignment="1">
      <alignment vertical="center"/>
    </xf>
    <xf numFmtId="171" fontId="9" fillId="8" borderId="0" xfId="0" applyNumberFormat="1" applyFont="1" applyFill="1" applyBorder="1" applyAlignment="1">
      <alignment vertical="center"/>
    </xf>
    <xf numFmtId="0" fontId="0" fillId="0" borderId="0" xfId="0" applyFont="1" applyFill="1" applyAlignment="1">
      <alignment vertical="center"/>
    </xf>
    <xf numFmtId="171" fontId="5" fillId="0" borderId="3"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1" fontId="5" fillId="3" borderId="3" xfId="0" applyNumberFormat="1" applyFont="1" applyFill="1" applyBorder="1" applyAlignment="1">
      <alignment horizontal="right" vertical="center"/>
    </xf>
    <xf numFmtId="168" fontId="9" fillId="0" borderId="0" xfId="1" applyNumberFormat="1" applyFont="1" applyAlignment="1">
      <alignment horizontal="right" vertical="center"/>
    </xf>
    <xf numFmtId="4" fontId="9" fillId="0" borderId="0" xfId="1" applyNumberFormat="1" applyFont="1" applyAlignment="1">
      <alignment horizontal="right" vertical="center"/>
    </xf>
    <xf numFmtId="0" fontId="32" fillId="0" borderId="0" xfId="0" applyFont="1"/>
    <xf numFmtId="0" fontId="8" fillId="0" borderId="0" xfId="0" applyFont="1" applyFill="1" applyBorder="1" applyAlignment="1">
      <alignment vertical="center"/>
    </xf>
    <xf numFmtId="0" fontId="24" fillId="0" borderId="0" xfId="0" applyFont="1" applyAlignment="1">
      <alignment horizontal="left" vertical="center"/>
    </xf>
    <xf numFmtId="0" fontId="33" fillId="0" borderId="0" xfId="0" applyFont="1" applyAlignment="1">
      <alignment vertical="center"/>
    </xf>
    <xf numFmtId="0" fontId="8" fillId="0" borderId="0" xfId="0" applyFont="1" applyBorder="1" applyAlignment="1">
      <alignment vertical="center"/>
    </xf>
    <xf numFmtId="0" fontId="3" fillId="2" borderId="0" xfId="0" applyFont="1" applyFill="1" applyBorder="1" applyAlignment="1">
      <alignment horizontal="right" vertical="center" readingOrder="1"/>
    </xf>
    <xf numFmtId="0" fontId="25" fillId="0" borderId="0" xfId="0" applyFont="1" applyBorder="1" applyAlignment="1">
      <alignment horizontal="left" vertical="center" indent="2"/>
    </xf>
    <xf numFmtId="0" fontId="3" fillId="6" borderId="0" xfId="0" applyFont="1" applyFill="1" applyBorder="1" applyAlignment="1">
      <alignment horizontal="right" vertical="center" readingOrder="1"/>
    </xf>
    <xf numFmtId="0" fontId="27" fillId="0" borderId="0" xfId="0" applyFont="1" applyAlignment="1">
      <alignment vertical="center"/>
    </xf>
    <xf numFmtId="0" fontId="3" fillId="6" borderId="0" xfId="0" applyFont="1" applyFill="1" applyBorder="1" applyAlignment="1">
      <alignment horizontal="center" vertical="center" wrapText="1" readingOrder="1"/>
    </xf>
    <xf numFmtId="0" fontId="3" fillId="2" borderId="0" xfId="0" applyFont="1" applyFill="1" applyBorder="1" applyAlignment="1">
      <alignment horizontal="center" vertical="center" readingOrder="1"/>
    </xf>
    <xf numFmtId="0" fontId="25" fillId="0" borderId="0" xfId="0" applyFont="1" applyBorder="1" applyAlignment="1">
      <alignment horizontal="center" vertical="center"/>
    </xf>
    <xf numFmtId="0" fontId="29" fillId="0" borderId="0" xfId="0" applyFont="1" applyBorder="1" applyAlignment="1">
      <alignment horizontal="left" vertical="center" indent="4"/>
    </xf>
    <xf numFmtId="0" fontId="3" fillId="5" borderId="0" xfId="0" applyFont="1" applyFill="1" applyBorder="1" applyAlignment="1">
      <alignment horizontal="right" vertical="center" readingOrder="1"/>
    </xf>
    <xf numFmtId="173" fontId="9" fillId="0" borderId="0" xfId="0" applyNumberFormat="1" applyFont="1" applyAlignment="1">
      <alignment vertical="center"/>
    </xf>
    <xf numFmtId="14" fontId="9" fillId="0" borderId="0" xfId="0" quotePrefix="1" applyNumberFormat="1" applyFont="1" applyAlignment="1">
      <alignment horizontal="right"/>
    </xf>
    <xf numFmtId="173" fontId="0" fillId="0" borderId="0" xfId="0" applyNumberFormat="1" applyFont="1" applyAlignment="1">
      <alignment vertical="center"/>
    </xf>
    <xf numFmtId="173" fontId="0" fillId="0" borderId="2" xfId="0" applyNumberFormat="1" applyFont="1" applyBorder="1" applyAlignment="1">
      <alignment vertical="center"/>
    </xf>
    <xf numFmtId="0" fontId="34" fillId="2" borderId="0" xfId="0" applyFont="1" applyFill="1" applyBorder="1" applyAlignment="1">
      <alignment horizontal="right" vertical="center" readingOrder="1"/>
    </xf>
    <xf numFmtId="14" fontId="34" fillId="2" borderId="0" xfId="0" applyNumberFormat="1" applyFont="1" applyFill="1" applyBorder="1" applyAlignment="1">
      <alignment horizontal="right" vertical="center" readingOrder="1"/>
    </xf>
    <xf numFmtId="0" fontId="34" fillId="2" borderId="0" xfId="0" applyFont="1" applyFill="1" applyBorder="1" applyAlignment="1">
      <alignment horizontal="right" vertical="center" wrapText="1" readingOrder="1"/>
    </xf>
    <xf numFmtId="171" fontId="11" fillId="0" borderId="3" xfId="0" applyNumberFormat="1" applyFont="1" applyFill="1" applyBorder="1" applyAlignment="1">
      <alignment vertical="center"/>
    </xf>
    <xf numFmtId="171" fontId="5" fillId="9" borderId="3" xfId="0" applyNumberFormat="1" applyFont="1" applyFill="1" applyBorder="1" applyAlignment="1">
      <alignment vertical="center"/>
    </xf>
    <xf numFmtId="171" fontId="11" fillId="9" borderId="3" xfId="0" applyNumberFormat="1" applyFont="1" applyFill="1" applyBorder="1" applyAlignment="1">
      <alignment vertical="center"/>
    </xf>
    <xf numFmtId="0" fontId="3" fillId="2" borderId="0" xfId="0" applyFont="1" applyFill="1" applyBorder="1" applyAlignment="1">
      <alignment horizontal="centerContinuous" vertical="center" readingOrder="1"/>
    </xf>
    <xf numFmtId="0" fontId="3" fillId="2" borderId="13" xfId="0" applyFont="1" applyFill="1" applyBorder="1" applyAlignment="1">
      <alignment horizontal="centerContinuous" vertical="center" readingOrder="1"/>
    </xf>
    <xf numFmtId="173" fontId="3" fillId="2" borderId="0" xfId="0" applyNumberFormat="1" applyFont="1" applyFill="1" applyBorder="1" applyAlignment="1">
      <alignment horizontal="right" vertical="center" wrapText="1" readingOrder="1"/>
    </xf>
    <xf numFmtId="173" fontId="5" fillId="0" borderId="3" xfId="1" applyNumberFormat="1" applyFont="1" applyBorder="1" applyAlignment="1">
      <alignment horizontal="right" vertical="center"/>
    </xf>
    <xf numFmtId="174" fontId="5" fillId="0" borderId="3" xfId="9" applyNumberFormat="1" applyFont="1" applyBorder="1" applyAlignment="1">
      <alignment horizontal="right" vertical="center"/>
    </xf>
    <xf numFmtId="173" fontId="0" fillId="0" borderId="0" xfId="1" applyNumberFormat="1" applyFont="1" applyAlignment="1">
      <alignment horizontal="right" vertical="center"/>
    </xf>
    <xf numFmtId="174" fontId="0" fillId="0" borderId="0" xfId="9" applyNumberFormat="1" applyFont="1" applyAlignment="1">
      <alignment horizontal="right" vertical="center"/>
    </xf>
    <xf numFmtId="173" fontId="9" fillId="8" borderId="0" xfId="1" applyNumberFormat="1" applyFont="1" applyFill="1" applyAlignment="1">
      <alignment horizontal="right" vertical="center"/>
    </xf>
    <xf numFmtId="174" fontId="9" fillId="8" borderId="0" xfId="9" applyNumberFormat="1" applyFont="1" applyFill="1" applyAlignment="1">
      <alignment horizontal="right" vertical="center"/>
    </xf>
    <xf numFmtId="173" fontId="5" fillId="3" borderId="3" xfId="1" applyNumberFormat="1" applyFont="1" applyFill="1" applyBorder="1" applyAlignment="1">
      <alignment horizontal="right" vertical="center"/>
    </xf>
    <xf numFmtId="174" fontId="5" fillId="3" borderId="3" xfId="9" applyNumberFormat="1" applyFont="1" applyFill="1" applyBorder="1" applyAlignment="1">
      <alignment horizontal="right" vertical="center"/>
    </xf>
    <xf numFmtId="173" fontId="5" fillId="9" borderId="3" xfId="1" applyNumberFormat="1" applyFont="1" applyFill="1" applyBorder="1" applyAlignment="1">
      <alignment horizontal="right" vertical="center"/>
    </xf>
    <xf numFmtId="174" fontId="5" fillId="9" borderId="3" xfId="9" applyNumberFormat="1" applyFont="1" applyFill="1" applyBorder="1" applyAlignment="1">
      <alignment horizontal="right" vertical="center"/>
    </xf>
    <xf numFmtId="171" fontId="35" fillId="0" borderId="3" xfId="0" applyNumberFormat="1" applyFont="1" applyFill="1" applyBorder="1" applyAlignment="1">
      <alignment vertical="center"/>
    </xf>
    <xf numFmtId="171" fontId="20" fillId="0" borderId="0" xfId="0" applyNumberFormat="1" applyFont="1" applyFill="1" applyAlignment="1">
      <alignment vertical="center"/>
    </xf>
    <xf numFmtId="171" fontId="36" fillId="8" borderId="0" xfId="0" applyNumberFormat="1" applyFont="1" applyFill="1" applyAlignment="1">
      <alignment vertical="center"/>
    </xf>
    <xf numFmtId="171" fontId="35" fillId="3" borderId="3" xfId="0" applyNumberFormat="1" applyFont="1" applyFill="1" applyBorder="1" applyAlignment="1">
      <alignment vertical="center"/>
    </xf>
    <xf numFmtId="171" fontId="35" fillId="9" borderId="3" xfId="0" applyNumberFormat="1" applyFont="1" applyFill="1" applyBorder="1" applyAlignment="1">
      <alignment vertical="center"/>
    </xf>
    <xf numFmtId="171" fontId="9" fillId="9" borderId="3" xfId="0" applyNumberFormat="1" applyFont="1" applyFill="1" applyBorder="1" applyAlignment="1">
      <alignment vertical="center"/>
    </xf>
    <xf numFmtId="170" fontId="11" fillId="0" borderId="3" xfId="0" applyNumberFormat="1" applyFont="1" applyBorder="1" applyAlignment="1">
      <alignment vertical="center"/>
    </xf>
    <xf numFmtId="170" fontId="22" fillId="0" borderId="0" xfId="0" applyNumberFormat="1" applyFont="1" applyAlignment="1">
      <alignment vertical="center"/>
    </xf>
    <xf numFmtId="170" fontId="11" fillId="3" borderId="3" xfId="0" applyNumberFormat="1" applyFont="1" applyFill="1" applyBorder="1" applyAlignment="1">
      <alignment vertical="center"/>
    </xf>
    <xf numFmtId="168" fontId="33" fillId="0" borderId="0" xfId="1" applyNumberFormat="1" applyFont="1" applyAlignment="1">
      <alignment vertical="center"/>
    </xf>
    <xf numFmtId="175" fontId="33" fillId="0" borderId="0" xfId="3" applyNumberFormat="1" applyFont="1" applyAlignment="1">
      <alignment horizontal="center" vertical="center"/>
    </xf>
    <xf numFmtId="0" fontId="9" fillId="0" borderId="11" xfId="0" applyFont="1" applyBorder="1" applyAlignment="1">
      <alignment vertical="center"/>
    </xf>
    <xf numFmtId="0" fontId="0" fillId="0" borderId="0" xfId="0" applyFont="1" applyBorder="1" applyAlignment="1">
      <alignment vertical="center"/>
    </xf>
    <xf numFmtId="0" fontId="34" fillId="6" borderId="0" xfId="0" applyFont="1" applyFill="1" applyBorder="1" applyAlignment="1">
      <alignment horizontal="right" vertical="center" readingOrder="1"/>
    </xf>
    <xf numFmtId="0" fontId="34" fillId="6" borderId="0" xfId="0" applyFont="1" applyFill="1" applyBorder="1" applyAlignment="1">
      <alignment horizontal="right" vertical="center" wrapText="1" readingOrder="1"/>
    </xf>
    <xf numFmtId="170" fontId="38" fillId="0" borderId="3" xfId="0" applyNumberFormat="1" applyFont="1" applyBorder="1" applyAlignment="1">
      <alignment vertical="center"/>
    </xf>
    <xf numFmtId="170" fontId="38" fillId="3" borderId="3" xfId="0" applyNumberFormat="1" applyFont="1" applyFill="1" applyBorder="1" applyAlignment="1">
      <alignment vertical="center"/>
    </xf>
    <xf numFmtId="0" fontId="9" fillId="0" borderId="2" xfId="0" applyFont="1" applyBorder="1" applyAlignment="1">
      <alignment vertical="center"/>
    </xf>
    <xf numFmtId="170" fontId="9" fillId="0" borderId="11" xfId="0" applyNumberFormat="1" applyFont="1" applyBorder="1" applyAlignment="1">
      <alignment vertical="center"/>
    </xf>
    <xf numFmtId="170" fontId="0" fillId="0" borderId="0" xfId="0" applyNumberFormat="1" applyFont="1" applyBorder="1" applyAlignment="1">
      <alignment vertical="center"/>
    </xf>
    <xf numFmtId="0" fontId="34" fillId="6" borderId="0" xfId="0" applyFont="1" applyFill="1" applyBorder="1" applyAlignment="1">
      <alignment horizontal="center" vertical="center" wrapText="1" readingOrder="1"/>
    </xf>
    <xf numFmtId="170" fontId="34" fillId="6" borderId="0" xfId="0" applyNumberFormat="1" applyFont="1" applyFill="1" applyBorder="1" applyAlignment="1">
      <alignment horizontal="right" vertical="center" wrapText="1" readingOrder="1"/>
    </xf>
    <xf numFmtId="170" fontId="24" fillId="0" borderId="0" xfId="0" applyNumberFormat="1" applyFont="1" applyAlignment="1">
      <alignment vertical="center"/>
    </xf>
    <xf numFmtId="0" fontId="34" fillId="2" borderId="0" xfId="0" applyFont="1" applyFill="1" applyBorder="1" applyAlignment="1">
      <alignment horizontal="center" vertical="center" readingOrder="1"/>
    </xf>
    <xf numFmtId="0" fontId="39" fillId="0" borderId="11" xfId="0" applyFont="1" applyBorder="1" applyAlignment="1">
      <alignment vertical="center"/>
    </xf>
    <xf numFmtId="0" fontId="25" fillId="0" borderId="0" xfId="0" applyFont="1" applyBorder="1" applyAlignment="1">
      <alignment vertical="center"/>
    </xf>
    <xf numFmtId="0" fontId="39" fillId="0" borderId="0" xfId="0" applyFont="1" applyBorder="1" applyAlignment="1">
      <alignment vertical="center"/>
    </xf>
    <xf numFmtId="0" fontId="39" fillId="0" borderId="12" xfId="0" applyFont="1" applyBorder="1" applyAlignment="1">
      <alignment vertical="center"/>
    </xf>
    <xf numFmtId="0" fontId="34" fillId="5" borderId="0" xfId="0" applyFont="1" applyFill="1" applyBorder="1" applyAlignment="1">
      <alignment horizontal="right" vertical="center" readingOrder="1"/>
    </xf>
    <xf numFmtId="0" fontId="34" fillId="5" borderId="0" xfId="0" applyFont="1" applyFill="1" applyBorder="1" applyAlignment="1">
      <alignment horizontal="right" vertical="center" wrapText="1" readingOrder="1"/>
    </xf>
    <xf numFmtId="172" fontId="9" fillId="0" borderId="0" xfId="0" applyNumberFormat="1" applyFont="1" applyAlignment="1">
      <alignment vertical="center"/>
    </xf>
    <xf numFmtId="0" fontId="40" fillId="0" borderId="12" xfId="0" applyFont="1" applyBorder="1" applyAlignment="1">
      <alignment vertical="center"/>
    </xf>
    <xf numFmtId="0" fontId="29" fillId="0" borderId="0" xfId="0" applyFont="1" applyBorder="1" applyAlignment="1">
      <alignment vertical="center"/>
    </xf>
    <xf numFmtId="0" fontId="40" fillId="0" borderId="0" xfId="0" applyFont="1" applyBorder="1" applyAlignment="1">
      <alignment vertical="center"/>
    </xf>
    <xf numFmtId="170" fontId="5" fillId="0" borderId="3" xfId="0" applyNumberFormat="1" applyFont="1" applyFill="1" applyBorder="1" applyAlignment="1">
      <alignment vertical="center"/>
    </xf>
    <xf numFmtId="170" fontId="0" fillId="0" borderId="0" xfId="0" applyNumberFormat="1" applyFont="1" applyFill="1" applyAlignment="1">
      <alignment vertical="center"/>
    </xf>
    <xf numFmtId="173" fontId="3" fillId="2" borderId="13" xfId="0" applyNumberFormat="1" applyFont="1" applyFill="1" applyBorder="1" applyAlignment="1">
      <alignment horizontal="centerContinuous" vertical="center" readingOrder="1"/>
    </xf>
    <xf numFmtId="173" fontId="37" fillId="0" borderId="0" xfId="0" applyNumberFormat="1" applyFont="1" applyAlignment="1">
      <alignment vertical="center"/>
    </xf>
    <xf numFmtId="0" fontId="37" fillId="0" borderId="0" xfId="0" applyFont="1" applyAlignment="1">
      <alignment vertical="center"/>
    </xf>
    <xf numFmtId="173" fontId="0" fillId="0" borderId="11" xfId="0" applyNumberFormat="1" applyFont="1" applyBorder="1" applyAlignment="1">
      <alignment vertical="center"/>
    </xf>
    <xf numFmtId="173" fontId="0" fillId="0" borderId="0" xfId="0" applyNumberFormat="1" applyFont="1" applyBorder="1" applyAlignment="1">
      <alignment vertical="center"/>
    </xf>
    <xf numFmtId="173" fontId="3" fillId="6" borderId="13" xfId="0" applyNumberFormat="1" applyFont="1" applyFill="1" applyBorder="1" applyAlignment="1">
      <alignment horizontal="centerContinuous" vertical="center" readingOrder="1"/>
    </xf>
    <xf numFmtId="0" fontId="3" fillId="6" borderId="13" xfId="0" applyFont="1" applyFill="1" applyBorder="1" applyAlignment="1">
      <alignment horizontal="centerContinuous" vertical="center" readingOrder="1"/>
    </xf>
    <xf numFmtId="173" fontId="3" fillId="6" borderId="0" xfId="0" applyNumberFormat="1" applyFont="1" applyFill="1" applyBorder="1" applyAlignment="1">
      <alignment horizontal="right" vertical="center" wrapText="1" readingOrder="1"/>
    </xf>
    <xf numFmtId="173" fontId="5" fillId="0" borderId="5" xfId="1" applyNumberFormat="1" applyFont="1" applyFill="1" applyBorder="1" applyAlignment="1">
      <alignment horizontal="right" vertical="center"/>
    </xf>
    <xf numFmtId="174" fontId="5" fillId="0" borderId="5" xfId="9" applyNumberFormat="1" applyFont="1" applyBorder="1" applyAlignment="1">
      <alignment horizontal="right" vertical="center"/>
    </xf>
    <xf numFmtId="173" fontId="5" fillId="0" borderId="5" xfId="1" applyNumberFormat="1" applyFont="1" applyBorder="1" applyAlignment="1">
      <alignment horizontal="right" vertical="center"/>
    </xf>
    <xf numFmtId="171" fontId="35" fillId="0" borderId="5" xfId="0" applyNumberFormat="1" applyFont="1" applyFill="1" applyBorder="1" applyAlignment="1">
      <alignment vertical="center"/>
    </xf>
    <xf numFmtId="173" fontId="9" fillId="8" borderId="0" xfId="1" applyNumberFormat="1" applyFont="1" applyFill="1" applyBorder="1" applyAlignment="1">
      <alignment horizontal="right" vertical="center"/>
    </xf>
    <xf numFmtId="174" fontId="9" fillId="8" borderId="0" xfId="9" applyNumberFormat="1" applyFont="1" applyFill="1" applyBorder="1" applyAlignment="1">
      <alignment horizontal="right" vertical="center"/>
    </xf>
    <xf numFmtId="171" fontId="36" fillId="8" borderId="0" xfId="0" applyNumberFormat="1" applyFont="1" applyFill="1" applyBorder="1" applyAlignment="1">
      <alignment vertical="center"/>
    </xf>
    <xf numFmtId="170" fontId="35" fillId="0" borderId="3" xfId="0" applyNumberFormat="1" applyFont="1" applyBorder="1" applyAlignment="1">
      <alignment vertical="center"/>
    </xf>
    <xf numFmtId="170" fontId="20" fillId="0" borderId="0" xfId="0" applyNumberFormat="1" applyFont="1" applyAlignment="1">
      <alignment vertical="center"/>
    </xf>
    <xf numFmtId="170" fontId="35" fillId="3" borderId="3" xfId="0" applyNumberFormat="1" applyFont="1" applyFill="1" applyBorder="1" applyAlignment="1">
      <alignment vertical="center"/>
    </xf>
    <xf numFmtId="170" fontId="3" fillId="6" borderId="0" xfId="0" applyNumberFormat="1" applyFont="1" applyFill="1" applyBorder="1" applyAlignment="1">
      <alignment horizontal="right" vertical="center" readingOrder="1"/>
    </xf>
    <xf numFmtId="173" fontId="0" fillId="0" borderId="0" xfId="0" applyNumberFormat="1" applyFont="1" applyFill="1" applyAlignment="1">
      <alignment vertical="center"/>
    </xf>
    <xf numFmtId="173" fontId="25" fillId="0" borderId="11" xfId="0" applyNumberFormat="1" applyFont="1" applyBorder="1" applyAlignment="1">
      <alignment vertical="center"/>
    </xf>
    <xf numFmtId="173" fontId="25" fillId="0" borderId="0" xfId="0" applyNumberFormat="1" applyFont="1" applyBorder="1" applyAlignment="1">
      <alignment vertical="center"/>
    </xf>
    <xf numFmtId="0" fontId="30" fillId="0" borderId="0" xfId="0" applyFont="1" applyAlignment="1">
      <alignment vertical="center"/>
    </xf>
    <xf numFmtId="173" fontId="5" fillId="9" borderId="5" xfId="1" applyNumberFormat="1" applyFont="1" applyFill="1" applyBorder="1" applyAlignment="1">
      <alignment horizontal="right" vertical="center"/>
    </xf>
    <xf numFmtId="174" fontId="5" fillId="9" borderId="5" xfId="9" applyNumberFormat="1" applyFont="1" applyFill="1" applyBorder="1" applyAlignment="1">
      <alignment horizontal="right" vertical="center"/>
    </xf>
    <xf numFmtId="170" fontId="21" fillId="9" borderId="5" xfId="0" applyNumberFormat="1" applyFont="1" applyFill="1" applyBorder="1" applyAlignment="1">
      <alignment horizontal="right" vertical="center"/>
    </xf>
    <xf numFmtId="173" fontId="5" fillId="9" borderId="6" xfId="1" applyNumberFormat="1" applyFont="1" applyFill="1" applyBorder="1" applyAlignment="1">
      <alignment horizontal="right" vertical="center"/>
    </xf>
    <xf numFmtId="174" fontId="5" fillId="9" borderId="6" xfId="9" applyNumberFormat="1" applyFont="1" applyFill="1" applyBorder="1" applyAlignment="1">
      <alignment horizontal="right" vertical="center"/>
    </xf>
    <xf numFmtId="170" fontId="21" fillId="9" borderId="6" xfId="0" applyNumberFormat="1" applyFont="1" applyFill="1" applyBorder="1" applyAlignment="1">
      <alignment horizontal="right" vertical="center"/>
    </xf>
    <xf numFmtId="173" fontId="0" fillId="9" borderId="0" xfId="1" applyNumberFormat="1" applyFont="1" applyFill="1" applyAlignment="1">
      <alignment horizontal="right" vertical="center"/>
    </xf>
    <xf numFmtId="174" fontId="0" fillId="9" borderId="0" xfId="9" applyNumberFormat="1" applyFont="1" applyFill="1" applyAlignment="1">
      <alignment horizontal="right" vertical="center"/>
    </xf>
    <xf numFmtId="170" fontId="13" fillId="9" borderId="0" xfId="0" applyNumberFormat="1" applyFont="1" applyFill="1" applyAlignment="1">
      <alignment horizontal="right" vertical="center"/>
    </xf>
    <xf numFmtId="170" fontId="21" fillId="9" borderId="3" xfId="0" applyNumberFormat="1" applyFont="1" applyFill="1" applyBorder="1" applyAlignment="1">
      <alignment horizontal="right" vertical="center"/>
    </xf>
    <xf numFmtId="173" fontId="25" fillId="0" borderId="12" xfId="0" applyNumberFormat="1" applyFont="1" applyBorder="1" applyAlignment="1">
      <alignment vertical="center"/>
    </xf>
    <xf numFmtId="173" fontId="3" fillId="5" borderId="13" xfId="0" applyNumberFormat="1" applyFont="1" applyFill="1" applyBorder="1" applyAlignment="1">
      <alignment horizontal="centerContinuous" vertical="center" readingOrder="1"/>
    </xf>
    <xf numFmtId="0" fontId="3" fillId="5" borderId="13" xfId="0" applyFont="1" applyFill="1" applyBorder="1" applyAlignment="1">
      <alignment horizontal="centerContinuous" vertical="center" readingOrder="1"/>
    </xf>
    <xf numFmtId="173" fontId="3" fillId="5" borderId="0" xfId="0" applyNumberFormat="1" applyFont="1" applyFill="1" applyBorder="1" applyAlignment="1">
      <alignment horizontal="right" vertical="center" wrapText="1" readingOrder="1"/>
    </xf>
    <xf numFmtId="173" fontId="29" fillId="0" borderId="12" xfId="0" applyNumberFormat="1" applyFont="1" applyBorder="1" applyAlignment="1">
      <alignment vertical="center"/>
    </xf>
    <xf numFmtId="173" fontId="29" fillId="0" borderId="0" xfId="0" applyNumberFormat="1" applyFont="1" applyBorder="1" applyAlignment="1">
      <alignment vertical="center"/>
    </xf>
    <xf numFmtId="177" fontId="0" fillId="4" borderId="0" xfId="0" applyNumberFormat="1" applyFill="1" applyAlignment="1">
      <alignment vertical="center"/>
    </xf>
    <xf numFmtId="171" fontId="0" fillId="0" borderId="0" xfId="0" applyNumberFormat="1"/>
    <xf numFmtId="0" fontId="0" fillId="0" borderId="0" xfId="0" applyFill="1"/>
    <xf numFmtId="0" fontId="0" fillId="8" borderId="0" xfId="0" applyFill="1" applyAlignment="1">
      <alignment vertical="center"/>
    </xf>
    <xf numFmtId="0" fontId="0" fillId="8" borderId="2" xfId="0" applyFill="1" applyBorder="1" applyAlignment="1">
      <alignment vertical="center"/>
    </xf>
    <xf numFmtId="168" fontId="0" fillId="8" borderId="0" xfId="1" applyNumberFormat="1" applyFont="1" applyFill="1" applyAlignment="1">
      <alignment vertical="center"/>
    </xf>
    <xf numFmtId="0" fontId="41" fillId="0" borderId="0" xfId="14" applyFont="1"/>
    <xf numFmtId="0" fontId="37"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0" fontId="4" fillId="0" borderId="0" xfId="0" applyFont="1" applyAlignment="1">
      <alignment horizontal="center" vertical="center"/>
    </xf>
    <xf numFmtId="167" fontId="0" fillId="0" borderId="1" xfId="0" applyNumberFormat="1" applyBorder="1" applyAlignment="1">
      <alignment horizontal="center" vertical="center"/>
    </xf>
    <xf numFmtId="167" fontId="4" fillId="0" borderId="1" xfId="0" applyNumberFormat="1" applyFont="1" applyBorder="1" applyAlignment="1">
      <alignment horizontal="center" vertical="center"/>
    </xf>
    <xf numFmtId="168" fontId="0" fillId="0" borderId="0" xfId="0" applyNumberFormat="1" applyAlignment="1">
      <alignment horizontal="center" vertical="center"/>
    </xf>
    <xf numFmtId="168" fontId="4" fillId="0" borderId="0" xfId="0" applyNumberFormat="1" applyFont="1" applyAlignment="1">
      <alignment horizontal="center" vertical="center"/>
    </xf>
    <xf numFmtId="0" fontId="4" fillId="0" borderId="1" xfId="0" applyFont="1" applyBorder="1" applyAlignment="1">
      <alignment horizontal="center" vertical="center"/>
    </xf>
    <xf numFmtId="168" fontId="13" fillId="0" borderId="0" xfId="0" applyNumberFormat="1" applyFont="1" applyAlignment="1">
      <alignment horizontal="center" vertical="center"/>
    </xf>
    <xf numFmtId="0" fontId="0" fillId="0" borderId="0" xfId="0" applyFont="1" applyFill="1" applyAlignment="1">
      <alignment horizontal="right" vertical="center"/>
    </xf>
    <xf numFmtId="166" fontId="42" fillId="0" borderId="0" xfId="0" applyNumberFormat="1" applyFont="1" applyAlignment="1">
      <alignment horizontal="center" vertical="center" wrapText="1"/>
    </xf>
    <xf numFmtId="166" fontId="42" fillId="0" borderId="0" xfId="0" applyNumberFormat="1" applyFont="1" applyAlignment="1">
      <alignment horizontal="center" vertical="center"/>
    </xf>
    <xf numFmtId="166" fontId="42" fillId="0" borderId="1" xfId="0" applyNumberFormat="1" applyFont="1" applyBorder="1" applyAlignment="1">
      <alignment horizontal="center" vertical="center"/>
    </xf>
    <xf numFmtId="0" fontId="8" fillId="0" borderId="2" xfId="0" applyFont="1" applyBorder="1" applyAlignment="1">
      <alignment horizontal="left" vertical="center"/>
    </xf>
    <xf numFmtId="168" fontId="0" fillId="0" borderId="0" xfId="0" applyNumberFormat="1" applyFill="1" applyAlignment="1">
      <alignment horizontal="center" vertical="center"/>
    </xf>
    <xf numFmtId="0" fontId="0" fillId="0" borderId="2" xfId="0" applyFill="1" applyBorder="1" applyAlignment="1">
      <alignment horizontal="center" vertical="center"/>
    </xf>
    <xf numFmtId="0" fontId="3" fillId="0" borderId="0" xfId="0" applyFont="1" applyFill="1" applyBorder="1" applyAlignment="1">
      <alignment horizontal="left" vertical="center" readingOrder="1"/>
    </xf>
    <xf numFmtId="0" fontId="3" fillId="0" borderId="0" xfId="0" applyFont="1" applyFill="1" applyBorder="1" applyAlignment="1">
      <alignment horizontal="right" vertical="center" wrapText="1"/>
    </xf>
    <xf numFmtId="0" fontId="3" fillId="10" borderId="0" xfId="0" applyFont="1" applyFill="1" applyBorder="1" applyAlignment="1">
      <alignment horizontal="left" vertical="center" readingOrder="1"/>
    </xf>
    <xf numFmtId="0" fontId="3" fillId="10" borderId="0" xfId="0" applyFont="1" applyFill="1" applyBorder="1" applyAlignment="1">
      <alignment horizontal="right" vertical="center" wrapText="1" readingOrder="1"/>
    </xf>
    <xf numFmtId="0" fontId="3" fillId="10" borderId="0" xfId="0" applyFont="1" applyFill="1" applyBorder="1" applyAlignment="1">
      <alignment horizontal="right" vertical="center" wrapText="1"/>
    </xf>
    <xf numFmtId="0" fontId="3" fillId="11" borderId="0" xfId="0" applyFont="1" applyFill="1" applyBorder="1" applyAlignment="1">
      <alignment horizontal="left" vertical="center" readingOrder="1"/>
    </xf>
    <xf numFmtId="0" fontId="3" fillId="11" borderId="0" xfId="0" applyFont="1" applyFill="1" applyBorder="1" applyAlignment="1">
      <alignment horizontal="right" vertical="center" wrapText="1" readingOrder="1"/>
    </xf>
    <xf numFmtId="0" fontId="3" fillId="11" borderId="0" xfId="0" applyFont="1" applyFill="1" applyBorder="1" applyAlignment="1">
      <alignment horizontal="right" vertical="center" wrapText="1"/>
    </xf>
    <xf numFmtId="0" fontId="9" fillId="0" borderId="0" xfId="0" applyFont="1" applyAlignment="1"/>
    <xf numFmtId="14" fontId="11" fillId="0" borderId="0" xfId="0" quotePrefix="1" applyNumberFormat="1" applyFont="1" applyAlignment="1"/>
    <xf numFmtId="0" fontId="23" fillId="0" borderId="0" xfId="0" applyFont="1" applyAlignment="1"/>
    <xf numFmtId="0" fontId="3" fillId="10" borderId="0" xfId="0" applyFont="1" applyFill="1" applyBorder="1" applyAlignment="1">
      <alignment vertical="center" readingOrder="1"/>
    </xf>
    <xf numFmtId="0" fontId="12" fillId="0" borderId="0" xfId="0" applyFont="1" applyFill="1" applyBorder="1" applyAlignment="1">
      <alignment vertical="center" readingOrder="1"/>
    </xf>
    <xf numFmtId="0" fontId="12" fillId="0" borderId="3" xfId="0" applyFont="1" applyFill="1" applyBorder="1" applyAlignment="1">
      <alignment vertical="center" readingOrder="1"/>
    </xf>
    <xf numFmtId="0" fontId="15" fillId="0" borderId="0" xfId="0" applyFont="1" applyFill="1" applyBorder="1" applyAlignment="1">
      <alignment vertical="center" readingOrder="1"/>
    </xf>
    <xf numFmtId="0" fontId="17" fillId="0" borderId="0" xfId="0" applyFont="1" applyFill="1" applyBorder="1" applyAlignment="1">
      <alignment vertical="center" readingOrder="1"/>
    </xf>
    <xf numFmtId="0" fontId="12" fillId="3" borderId="3" xfId="0" applyFont="1" applyFill="1" applyBorder="1" applyAlignment="1">
      <alignment vertical="center" readingOrder="1"/>
    </xf>
    <xf numFmtId="0" fontId="3" fillId="11" borderId="0" xfId="0" applyFont="1" applyFill="1" applyBorder="1" applyAlignment="1">
      <alignment vertical="center" readingOrder="1"/>
    </xf>
    <xf numFmtId="0" fontId="3" fillId="6" borderId="0" xfId="0" applyFont="1" applyFill="1" applyBorder="1" applyAlignment="1">
      <alignment vertical="center" readingOrder="1"/>
    </xf>
    <xf numFmtId="0" fontId="3" fillId="11" borderId="0" xfId="0" applyFont="1" applyFill="1" applyBorder="1" applyAlignment="1">
      <alignment vertical="center" wrapText="1" readingOrder="1"/>
    </xf>
    <xf numFmtId="0" fontId="12" fillId="0" borderId="5" xfId="0" applyFont="1" applyFill="1" applyBorder="1" applyAlignment="1">
      <alignment vertical="center" readingOrder="1"/>
    </xf>
    <xf numFmtId="0" fontId="17" fillId="0" borderId="6" xfId="0" applyFont="1" applyFill="1" applyBorder="1" applyAlignment="1">
      <alignment vertical="center" readingOrder="1"/>
    </xf>
    <xf numFmtId="0" fontId="12" fillId="3" borderId="5" xfId="0" applyFont="1" applyFill="1" applyBorder="1" applyAlignment="1">
      <alignment vertical="center" readingOrder="1"/>
    </xf>
    <xf numFmtId="0" fontId="17" fillId="3" borderId="6" xfId="0" applyFont="1" applyFill="1" applyBorder="1" applyAlignment="1">
      <alignment vertical="center" readingOrder="1"/>
    </xf>
    <xf numFmtId="0" fontId="26" fillId="0" borderId="0" xfId="0" applyFont="1" applyAlignment="1">
      <alignment vertical="center"/>
    </xf>
    <xf numFmtId="0" fontId="3" fillId="5" borderId="0" xfId="0" applyFont="1" applyFill="1" applyBorder="1" applyAlignment="1">
      <alignment vertical="center" readingOrder="1"/>
    </xf>
    <xf numFmtId="0" fontId="0" fillId="8" borderId="0" xfId="0" applyFill="1"/>
    <xf numFmtId="0" fontId="9" fillId="8" borderId="0" xfId="0" applyFont="1" applyFill="1" applyAlignment="1">
      <alignment horizontal="right" vertical="center"/>
    </xf>
    <xf numFmtId="14" fontId="9" fillId="0" borderId="0" xfId="0" applyNumberFormat="1" applyFont="1" applyAlignment="1">
      <alignment horizontal="right"/>
    </xf>
    <xf numFmtId="0" fontId="20" fillId="8" borderId="10" xfId="0" applyFont="1" applyFill="1" applyBorder="1" applyAlignment="1">
      <alignment horizontal="left" vertical="center"/>
    </xf>
    <xf numFmtId="168" fontId="0" fillId="0" borderId="0" xfId="0" applyNumberFormat="1"/>
    <xf numFmtId="171" fontId="0" fillId="9" borderId="0" xfId="0" applyNumberFormat="1" applyFont="1" applyFill="1" applyAlignment="1">
      <alignment vertical="center"/>
    </xf>
    <xf numFmtId="171" fontId="9" fillId="9" borderId="0" xfId="0" applyNumberFormat="1" applyFont="1" applyFill="1" applyAlignment="1">
      <alignment vertical="center"/>
    </xf>
    <xf numFmtId="170" fontId="5" fillId="9" borderId="3" xfId="0" applyNumberFormat="1" applyFont="1" applyFill="1" applyBorder="1" applyAlignment="1">
      <alignment horizontal="right" vertical="center"/>
    </xf>
    <xf numFmtId="170" fontId="0" fillId="9" borderId="0" xfId="0" applyNumberFormat="1" applyFont="1" applyFill="1" applyAlignment="1">
      <alignment horizontal="right" vertical="center"/>
    </xf>
    <xf numFmtId="171" fontId="9" fillId="9" borderId="6" xfId="0" applyNumberFormat="1" applyFont="1" applyFill="1" applyBorder="1" applyAlignment="1">
      <alignment horizontal="right" vertical="center"/>
    </xf>
    <xf numFmtId="170" fontId="5" fillId="9" borderId="5" xfId="0" applyNumberFormat="1" applyFont="1" applyFill="1" applyBorder="1" applyAlignment="1">
      <alignment horizontal="right" vertical="center"/>
    </xf>
    <xf numFmtId="170" fontId="9" fillId="9" borderId="6" xfId="0" applyNumberFormat="1" applyFont="1" applyFill="1" applyBorder="1" applyAlignment="1">
      <alignment horizontal="right" vertical="center"/>
    </xf>
    <xf numFmtId="171" fontId="5" fillId="9" borderId="5" xfId="0" applyNumberFormat="1" applyFont="1" applyFill="1" applyBorder="1" applyAlignment="1">
      <alignment horizontal="right" vertical="center"/>
    </xf>
    <xf numFmtId="171" fontId="9" fillId="9" borderId="0" xfId="0" applyNumberFormat="1" applyFont="1" applyFill="1" applyBorder="1" applyAlignment="1">
      <alignment horizontal="right" vertical="center"/>
    </xf>
    <xf numFmtId="170" fontId="21" fillId="12" borderId="3" xfId="0" applyNumberFormat="1" applyFont="1" applyFill="1" applyBorder="1" applyAlignment="1">
      <alignment vertical="center"/>
    </xf>
    <xf numFmtId="170" fontId="0" fillId="12" borderId="0" xfId="0" applyNumberFormat="1" applyFill="1" applyAlignment="1">
      <alignment vertical="center"/>
    </xf>
    <xf numFmtId="170" fontId="9" fillId="12" borderId="0" xfId="0" applyNumberFormat="1" applyFont="1" applyFill="1" applyAlignment="1">
      <alignment vertical="center"/>
    </xf>
    <xf numFmtId="170" fontId="5" fillId="12" borderId="3" xfId="0" applyNumberFormat="1" applyFont="1" applyFill="1" applyBorder="1" applyAlignment="1">
      <alignment vertical="center"/>
    </xf>
    <xf numFmtId="170" fontId="21" fillId="12" borderId="5" xfId="0" applyNumberFormat="1" applyFont="1" applyFill="1" applyBorder="1" applyAlignment="1">
      <alignment vertical="center"/>
    </xf>
    <xf numFmtId="170" fontId="22" fillId="12" borderId="6" xfId="0" applyNumberFormat="1" applyFont="1" applyFill="1" applyBorder="1" applyAlignment="1">
      <alignment vertical="center"/>
    </xf>
    <xf numFmtId="170" fontId="5" fillId="12" borderId="5" xfId="0" applyNumberFormat="1" applyFont="1" applyFill="1" applyBorder="1" applyAlignment="1">
      <alignment vertical="center"/>
    </xf>
    <xf numFmtId="170" fontId="9" fillId="12" borderId="6" xfId="0" applyNumberFormat="1" applyFont="1" applyFill="1" applyBorder="1" applyAlignment="1">
      <alignment vertical="center"/>
    </xf>
    <xf numFmtId="166" fontId="42" fillId="12" borderId="0" xfId="0" applyNumberFormat="1" applyFont="1" applyFill="1" applyAlignment="1">
      <alignment horizontal="center" vertical="center" wrapText="1"/>
    </xf>
    <xf numFmtId="166" fontId="0" fillId="12" borderId="0" xfId="0" applyNumberFormat="1" applyFill="1" applyAlignment="1">
      <alignment horizontal="center" vertical="center" wrapText="1"/>
    </xf>
    <xf numFmtId="166" fontId="42" fillId="12" borderId="0" xfId="0" applyNumberFormat="1" applyFont="1" applyFill="1" applyAlignment="1">
      <alignment horizontal="center" vertical="center"/>
    </xf>
    <xf numFmtId="171" fontId="0" fillId="0" borderId="0" xfId="0" applyNumberFormat="1" applyFont="1" applyAlignment="1">
      <alignment horizontal="right" vertical="center"/>
    </xf>
    <xf numFmtId="0" fontId="3" fillId="10" borderId="0" xfId="0" applyFont="1" applyFill="1" applyAlignment="1">
      <alignment horizontal="right" vertical="center" wrapText="1" readingOrder="1"/>
    </xf>
    <xf numFmtId="0" fontId="0" fillId="8" borderId="0" xfId="0" applyFill="1" applyAlignment="1">
      <alignment horizontal="right" vertical="center"/>
    </xf>
    <xf numFmtId="0" fontId="0" fillId="8" borderId="2" xfId="0" applyFill="1" applyBorder="1" applyAlignment="1">
      <alignment horizontal="right" vertical="center"/>
    </xf>
    <xf numFmtId="169" fontId="3" fillId="8" borderId="0" xfId="0" applyNumberFormat="1" applyFont="1" applyFill="1" applyAlignment="1">
      <alignment horizontal="right" vertical="center" wrapText="1" readingOrder="1"/>
    </xf>
    <xf numFmtId="169" fontId="0" fillId="8" borderId="2" xfId="0" applyNumberFormat="1" applyFill="1" applyBorder="1" applyAlignment="1">
      <alignment vertical="center"/>
    </xf>
    <xf numFmtId="169" fontId="0" fillId="8" borderId="0" xfId="0" applyNumberFormat="1" applyFill="1" applyAlignment="1">
      <alignment vertical="center"/>
    </xf>
    <xf numFmtId="0" fontId="3" fillId="0" borderId="0" xfId="0" applyFont="1" applyAlignment="1">
      <alignment horizontal="center" vertical="center" wrapText="1" readingOrder="1"/>
    </xf>
    <xf numFmtId="0" fontId="3" fillId="2" borderId="0" xfId="0" applyFont="1" applyFill="1" applyAlignment="1">
      <alignment horizontal="right" wrapText="1" readingOrder="1"/>
    </xf>
    <xf numFmtId="0" fontId="41" fillId="4" borderId="0" xfId="14" applyFont="1" applyFill="1"/>
    <xf numFmtId="10" fontId="4" fillId="0" borderId="0" xfId="0" applyNumberFormat="1" applyFont="1" applyAlignment="1">
      <alignment horizontal="center" vertical="center"/>
    </xf>
    <xf numFmtId="165" fontId="3" fillId="2" borderId="0" xfId="0" applyNumberFormat="1" applyFont="1" applyFill="1" applyBorder="1" applyAlignment="1">
      <alignment horizontal="center" vertical="center" wrapText="1" readingOrder="1"/>
    </xf>
    <xf numFmtId="166" fontId="0" fillId="0" borderId="0" xfId="0" applyNumberFormat="1" applyAlignment="1">
      <alignment vertical="center"/>
    </xf>
    <xf numFmtId="166" fontId="5" fillId="3" borderId="3" xfId="0" applyNumberFormat="1" applyFont="1" applyFill="1" applyBorder="1" applyAlignment="1">
      <alignment vertical="center"/>
    </xf>
    <xf numFmtId="0" fontId="37"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8" fontId="0" fillId="0" borderId="0" xfId="0" applyNumberFormat="1" applyAlignment="1">
      <alignment horizontal="center" vertical="center"/>
    </xf>
    <xf numFmtId="166" fontId="42" fillId="0" borderId="0" xfId="0" applyNumberFormat="1" applyFont="1" applyAlignment="1">
      <alignment horizontal="center" vertical="center" wrapText="1"/>
    </xf>
    <xf numFmtId="166" fontId="42" fillId="0" borderId="0" xfId="0" applyNumberFormat="1" applyFont="1" applyAlignment="1">
      <alignment horizontal="center" vertical="center"/>
    </xf>
    <xf numFmtId="166" fontId="42" fillId="0" borderId="1" xfId="0" applyNumberFormat="1" applyFont="1" applyBorder="1" applyAlignment="1">
      <alignment horizontal="center" vertical="center"/>
    </xf>
    <xf numFmtId="168" fontId="0" fillId="0" borderId="0" xfId="0" applyNumberFormat="1" applyFill="1" applyAlignment="1">
      <alignment horizontal="center" vertical="center"/>
    </xf>
    <xf numFmtId="168" fontId="0" fillId="8" borderId="8" xfId="1" applyNumberFormat="1" applyFont="1" applyFill="1" applyBorder="1" applyAlignment="1">
      <alignment horizontal="left" vertical="center"/>
    </xf>
    <xf numFmtId="168" fontId="0" fillId="8" borderId="9" xfId="1" applyNumberFormat="1" applyFont="1" applyFill="1" applyBorder="1" applyAlignment="1">
      <alignment horizontal="left" vertical="center"/>
    </xf>
    <xf numFmtId="168" fontId="20" fillId="8" borderId="10" xfId="1" applyNumberFormat="1" applyFont="1" applyFill="1" applyBorder="1" applyAlignment="1">
      <alignment horizontal="left" vertical="center"/>
    </xf>
    <xf numFmtId="168" fontId="0" fillId="8" borderId="2" xfId="1" applyNumberFormat="1" applyFont="1" applyFill="1" applyBorder="1" applyAlignment="1">
      <alignment vertical="center"/>
    </xf>
    <xf numFmtId="168" fontId="0" fillId="8" borderId="0" xfId="1" applyNumberFormat="1" applyFont="1" applyFill="1"/>
    <xf numFmtId="168" fontId="3" fillId="8" borderId="0" xfId="1" applyNumberFormat="1" applyFont="1" applyFill="1" applyBorder="1" applyAlignment="1">
      <alignment horizontal="right" vertical="center" wrapText="1" readingOrder="1"/>
    </xf>
    <xf numFmtId="168" fontId="5" fillId="8" borderId="0" xfId="1" applyNumberFormat="1" applyFont="1" applyFill="1" applyAlignment="1">
      <alignment horizontal="right" vertical="center"/>
    </xf>
    <xf numFmtId="168" fontId="0" fillId="0" borderId="0" xfId="1" applyNumberFormat="1" applyFont="1"/>
    <xf numFmtId="0" fontId="0" fillId="8" borderId="8" xfId="0" applyFill="1" applyBorder="1" applyAlignment="1">
      <alignment horizontal="left" vertical="center"/>
    </xf>
    <xf numFmtId="0" fontId="0" fillId="8" borderId="9" xfId="0" applyFill="1" applyBorder="1" applyAlignment="1">
      <alignment horizontal="left" vertical="center"/>
    </xf>
    <xf numFmtId="0" fontId="0" fillId="0" borderId="0" xfId="0" applyAlignment="1">
      <alignment horizontal="right" vertical="center"/>
    </xf>
    <xf numFmtId="171" fontId="0" fillId="0" borderId="0" xfId="0" applyNumberFormat="1" applyAlignment="1">
      <alignment horizontal="right" vertical="center"/>
    </xf>
    <xf numFmtId="0" fontId="0" fillId="0" borderId="2" xfId="0" applyBorder="1" applyAlignment="1">
      <alignment horizontal="right" vertical="center"/>
    </xf>
    <xf numFmtId="0" fontId="3" fillId="10" borderId="0" xfId="0" applyFont="1" applyFill="1" applyAlignment="1">
      <alignment horizontal="right" vertical="center" wrapText="1"/>
    </xf>
    <xf numFmtId="171" fontId="0" fillId="9" borderId="0" xfId="0" applyNumberFormat="1" applyFill="1" applyAlignment="1">
      <alignment vertical="center"/>
    </xf>
    <xf numFmtId="0" fontId="3" fillId="2" borderId="0" xfId="0" applyFont="1" applyFill="1" applyAlignment="1">
      <alignment horizontal="right" vertical="center" wrapText="1"/>
    </xf>
    <xf numFmtId="170" fontId="0" fillId="9" borderId="0" xfId="0" applyNumberFormat="1" applyFill="1" applyAlignment="1">
      <alignment horizontal="right" vertical="center"/>
    </xf>
    <xf numFmtId="0" fontId="0" fillId="0" borderId="11" xfId="0" applyBorder="1" applyAlignment="1">
      <alignment vertical="center"/>
    </xf>
    <xf numFmtId="0" fontId="3" fillId="6" borderId="0" xfId="0" applyFont="1" applyFill="1" applyAlignment="1">
      <alignment horizontal="right" vertical="center" wrapText="1"/>
    </xf>
    <xf numFmtId="0" fontId="0" fillId="0" borderId="11" xfId="0" applyBorder="1" applyAlignment="1">
      <alignment horizontal="right" vertical="center"/>
    </xf>
    <xf numFmtId="170" fontId="27" fillId="0" borderId="0" xfId="0" applyNumberFormat="1" applyFont="1" applyAlignment="1">
      <alignment horizontal="right" vertical="center"/>
    </xf>
    <xf numFmtId="170" fontId="0" fillId="0" borderId="0" xfId="0" applyNumberFormat="1" applyAlignment="1">
      <alignment horizontal="right" vertical="center"/>
    </xf>
    <xf numFmtId="170" fontId="0" fillId="0" borderId="11" xfId="0" applyNumberFormat="1" applyBorder="1" applyAlignment="1">
      <alignment horizontal="right" vertical="center"/>
    </xf>
    <xf numFmtId="170" fontId="3" fillId="6" borderId="0" xfId="0" applyNumberFormat="1" applyFont="1" applyFill="1" applyAlignment="1">
      <alignment horizontal="right" vertical="center" wrapText="1"/>
    </xf>
    <xf numFmtId="0" fontId="3" fillId="5" borderId="0" xfId="0" applyFont="1" applyFill="1" applyAlignment="1">
      <alignment horizontal="right" vertical="center" wrapText="1"/>
    </xf>
    <xf numFmtId="172" fontId="0" fillId="0" borderId="0" xfId="0" applyNumberFormat="1" applyAlignment="1">
      <alignment horizontal="right" vertical="center"/>
    </xf>
    <xf numFmtId="170" fontId="27" fillId="4" borderId="0" xfId="0" applyNumberFormat="1" applyFont="1" applyFill="1" applyAlignment="1">
      <alignment horizontal="right" vertical="center"/>
    </xf>
    <xf numFmtId="0" fontId="3" fillId="11" borderId="0" xfId="0" applyFont="1" applyFill="1" applyAlignment="1">
      <alignment horizontal="right" vertical="center" wrapText="1"/>
    </xf>
    <xf numFmtId="171" fontId="9" fillId="9" borderId="0" xfId="0" applyNumberFormat="1" applyFont="1" applyFill="1" applyAlignment="1">
      <alignment horizontal="right" vertical="center"/>
    </xf>
    <xf numFmtId="171" fontId="0" fillId="3" borderId="5" xfId="0" applyNumberFormat="1" applyFont="1" applyFill="1" applyBorder="1" applyAlignment="1">
      <alignment vertical="center"/>
    </xf>
    <xf numFmtId="170" fontId="9" fillId="3" borderId="3" xfId="0" applyNumberFormat="1" applyFont="1" applyFill="1" applyBorder="1" applyAlignment="1">
      <alignment vertical="center"/>
    </xf>
    <xf numFmtId="0" fontId="48" fillId="0" borderId="0" xfId="16" applyFont="1" applyAlignment="1">
      <alignment horizontal="left" vertical="center"/>
    </xf>
    <xf numFmtId="0" fontId="49" fillId="0" borderId="0" xfId="17" applyFont="1" applyAlignment="1">
      <alignment horizontal="left" vertical="center"/>
    </xf>
    <xf numFmtId="0" fontId="49" fillId="0" borderId="0" xfId="16" applyFont="1" applyAlignment="1">
      <alignment vertical="center"/>
    </xf>
    <xf numFmtId="0" fontId="50" fillId="0" borderId="0" xfId="16" applyFont="1" applyAlignment="1">
      <alignment horizontal="left" vertical="center"/>
    </xf>
    <xf numFmtId="0" fontId="43" fillId="0" borderId="0" xfId="14" applyFont="1"/>
    <xf numFmtId="178" fontId="1" fillId="9" borderId="13" xfId="14" applyNumberFormat="1" applyFont="1" applyFill="1" applyBorder="1" applyAlignment="1">
      <alignment horizontal="left" vertical="top" wrapText="1" indent="1" readingOrder="1"/>
    </xf>
    <xf numFmtId="176" fontId="1" fillId="9" borderId="19" xfId="14" applyNumberFormat="1" applyFont="1" applyFill="1" applyBorder="1" applyAlignment="1">
      <alignment horizontal="center" vertical="center" wrapText="1" readingOrder="1"/>
    </xf>
    <xf numFmtId="176" fontId="1" fillId="9" borderId="20" xfId="14" applyNumberFormat="1" applyFont="1" applyFill="1" applyBorder="1" applyAlignment="1">
      <alignment horizontal="center" vertical="center" wrapText="1" readingOrder="1"/>
    </xf>
    <xf numFmtId="11" fontId="44" fillId="0" borderId="0" xfId="14" applyNumberFormat="1" applyFont="1" applyAlignment="1">
      <alignment horizontal="left" vertical="center" wrapText="1" indent="1" readingOrder="1"/>
    </xf>
    <xf numFmtId="176" fontId="44" fillId="0" borderId="0" xfId="14" applyNumberFormat="1" applyFont="1" applyAlignment="1">
      <alignment horizontal="center" vertical="center"/>
    </xf>
    <xf numFmtId="176" fontId="1" fillId="0" borderId="0" xfId="14" applyNumberFormat="1" applyFont="1" applyAlignment="1">
      <alignment horizontal="center" vertical="center"/>
    </xf>
    <xf numFmtId="11" fontId="45" fillId="13" borderId="0" xfId="14" applyNumberFormat="1" applyFont="1" applyFill="1" applyAlignment="1">
      <alignment horizontal="left" vertical="center"/>
    </xf>
    <xf numFmtId="176" fontId="45" fillId="13" borderId="0" xfId="14" applyNumberFormat="1" applyFont="1" applyFill="1" applyAlignment="1">
      <alignment horizontal="center" vertical="center"/>
    </xf>
    <xf numFmtId="176" fontId="45" fillId="13" borderId="21" xfId="14" applyNumberFormat="1" applyFont="1" applyFill="1" applyBorder="1" applyAlignment="1">
      <alignment horizontal="center" vertical="center"/>
    </xf>
    <xf numFmtId="176" fontId="47" fillId="13" borderId="0" xfId="14" applyNumberFormat="1" applyFont="1" applyFill="1" applyAlignment="1">
      <alignment horizontal="center" vertical="center"/>
    </xf>
    <xf numFmtId="11" fontId="51" fillId="0" borderId="0" xfId="14" applyNumberFormat="1" applyFont="1" applyAlignment="1">
      <alignment horizontal="left" vertical="center"/>
    </xf>
    <xf numFmtId="176" fontId="52" fillId="0" borderId="0" xfId="14" applyNumberFormat="1" applyFont="1" applyAlignment="1">
      <alignment horizontal="center" vertical="center"/>
    </xf>
    <xf numFmtId="176" fontId="46" fillId="0" borderId="0" xfId="14" applyNumberFormat="1" applyFont="1" applyAlignment="1">
      <alignment horizontal="center" vertical="center"/>
    </xf>
    <xf numFmtId="178" fontId="47" fillId="15" borderId="13" xfId="14" applyNumberFormat="1" applyFont="1" applyFill="1" applyBorder="1" applyAlignment="1">
      <alignment horizontal="left" vertical="top" wrapText="1" indent="1" readingOrder="1"/>
    </xf>
    <xf numFmtId="0" fontId="53" fillId="0" borderId="0" xfId="14" applyFont="1"/>
    <xf numFmtId="176" fontId="47" fillId="15" borderId="13" xfId="14" applyNumberFormat="1" applyFont="1" applyFill="1" applyBorder="1" applyAlignment="1">
      <alignment horizontal="center" vertical="center" wrapText="1" readingOrder="1"/>
    </xf>
    <xf numFmtId="176" fontId="47" fillId="15" borderId="15" xfId="14" applyNumberFormat="1" applyFont="1" applyFill="1" applyBorder="1" applyAlignment="1">
      <alignment horizontal="center" vertical="center" wrapText="1" readingOrder="1"/>
    </xf>
    <xf numFmtId="0" fontId="54" fillId="0" borderId="0" xfId="14" applyFont="1"/>
    <xf numFmtId="178" fontId="1" fillId="14" borderId="0" xfId="14" applyNumberFormat="1" applyFont="1" applyFill="1" applyAlignment="1">
      <alignment horizontal="left" vertical="top" wrapText="1" indent="1" readingOrder="1"/>
    </xf>
    <xf numFmtId="176" fontId="1" fillId="14" borderId="0" xfId="14" applyNumberFormat="1" applyFont="1" applyFill="1" applyAlignment="1">
      <alignment horizontal="center" vertical="center" wrapText="1" readingOrder="1"/>
    </xf>
    <xf numFmtId="176" fontId="1" fillId="14" borderId="21" xfId="14" applyNumberFormat="1" applyFont="1" applyFill="1" applyBorder="1" applyAlignment="1">
      <alignment horizontal="center" vertical="center" wrapText="1" readingOrder="1"/>
    </xf>
    <xf numFmtId="176" fontId="1" fillId="14" borderId="22" xfId="14" applyNumberFormat="1" applyFont="1" applyFill="1" applyBorder="1" applyAlignment="1">
      <alignment horizontal="center" vertical="center" wrapText="1" readingOrder="1"/>
    </xf>
    <xf numFmtId="11" fontId="55" fillId="0" borderId="0" xfId="14" applyNumberFormat="1" applyFont="1" applyAlignment="1">
      <alignment horizontal="left" vertical="center" readingOrder="1"/>
    </xf>
    <xf numFmtId="0" fontId="43" fillId="0" borderId="0" xfId="14" applyFont="1" applyAlignment="1">
      <alignment horizontal="center"/>
    </xf>
    <xf numFmtId="0" fontId="56" fillId="0" borderId="0" xfId="0" applyFont="1"/>
    <xf numFmtId="166" fontId="21" fillId="3" borderId="3" xfId="0" applyNumberFormat="1" applyFont="1" applyFill="1" applyBorder="1" applyAlignment="1">
      <alignment horizontal="center" vertical="center"/>
    </xf>
    <xf numFmtId="166" fontId="13" fillId="0" borderId="0" xfId="0" applyNumberFormat="1" applyFont="1" applyAlignment="1">
      <alignment horizontal="center" vertical="center"/>
    </xf>
    <xf numFmtId="166" fontId="13" fillId="0" borderId="1" xfId="0" applyNumberFormat="1" applyFont="1" applyBorder="1" applyAlignment="1">
      <alignment horizontal="center" vertical="center"/>
    </xf>
    <xf numFmtId="166" fontId="13" fillId="4" borderId="0" xfId="0" applyNumberFormat="1" applyFont="1" applyFill="1" applyAlignment="1">
      <alignment horizontal="center" vertical="center"/>
    </xf>
    <xf numFmtId="166" fontId="4" fillId="0" borderId="0" xfId="0" applyNumberFormat="1" applyFont="1" applyAlignment="1">
      <alignment horizontal="center" vertical="center"/>
    </xf>
    <xf numFmtId="166" fontId="4" fillId="0" borderId="1" xfId="0" applyNumberFormat="1" applyFont="1" applyBorder="1" applyAlignment="1">
      <alignment horizontal="center" vertical="center"/>
    </xf>
    <xf numFmtId="176" fontId="1" fillId="9" borderId="16" xfId="14" applyNumberFormat="1" applyFont="1" applyFill="1" applyBorder="1" applyAlignment="1">
      <alignment horizontal="center" vertical="center" wrapText="1" readingOrder="1"/>
    </xf>
    <xf numFmtId="176" fontId="1" fillId="9" borderId="14" xfId="14" applyNumberFormat="1" applyFont="1" applyFill="1" applyBorder="1" applyAlignment="1">
      <alignment horizontal="center" vertical="center" wrapText="1" readingOrder="1"/>
    </xf>
    <xf numFmtId="176" fontId="1" fillId="9" borderId="17" xfId="14" applyNumberFormat="1" applyFont="1" applyFill="1" applyBorder="1" applyAlignment="1">
      <alignment horizontal="center" vertical="center" wrapText="1" readingOrder="1"/>
    </xf>
    <xf numFmtId="176" fontId="1" fillId="9" borderId="18" xfId="14" applyNumberFormat="1" applyFont="1" applyFill="1" applyBorder="1" applyAlignment="1">
      <alignment horizontal="center" vertical="center" wrapText="1" readingOrder="1"/>
    </xf>
    <xf numFmtId="0" fontId="0" fillId="0" borderId="0" xfId="0" applyFill="1" applyAlignment="1">
      <alignment horizontal="righ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10" xfId="0" applyFont="1" applyFill="1" applyBorder="1" applyAlignment="1">
      <alignment horizontal="left" vertical="center"/>
    </xf>
    <xf numFmtId="0" fontId="0" fillId="0" borderId="2" xfId="0" applyFill="1" applyBorder="1" applyAlignment="1">
      <alignment horizontal="right" vertical="center"/>
    </xf>
    <xf numFmtId="169" fontId="0" fillId="0" borderId="2" xfId="0" applyNumberFormat="1" applyFill="1" applyBorder="1" applyAlignment="1">
      <alignment vertical="center"/>
    </xf>
    <xf numFmtId="0" fontId="0" fillId="0" borderId="2" xfId="0" applyFill="1" applyBorder="1" applyAlignment="1">
      <alignment vertical="center"/>
    </xf>
    <xf numFmtId="168" fontId="0" fillId="0" borderId="0" xfId="1" applyNumberFormat="1" applyFont="1" applyFill="1" applyAlignment="1">
      <alignment vertical="center"/>
    </xf>
    <xf numFmtId="168" fontId="0" fillId="0" borderId="2" xfId="1" applyNumberFormat="1" applyFont="1" applyFill="1" applyBorder="1" applyAlignment="1">
      <alignment vertical="center"/>
    </xf>
  </cellXfs>
  <cellStyles count="18">
    <cellStyle name="Milliers" xfId="9" builtinId="3"/>
    <cellStyle name="Normal" xfId="0" builtinId="0"/>
    <cellStyle name="Normal 105" xfId="7" xr:uid="{00000000-0005-0000-0000-000002000000}"/>
    <cellStyle name="Normal 106" xfId="10" xr:uid="{00000000-0005-0000-0000-000003000000}"/>
    <cellStyle name="Normal 117" xfId="5" xr:uid="{00000000-0005-0000-0000-000004000000}"/>
    <cellStyle name="Normal 117 2" xfId="14" xr:uid="{00000000-0005-0000-0000-000005000000}"/>
    <cellStyle name="Normal 117 3" xfId="15" xr:uid="{00000000-0005-0000-0000-000006000000}"/>
    <cellStyle name="Normal 2 2 2 2" xfId="4" xr:uid="{00000000-0005-0000-0000-000007000000}"/>
    <cellStyle name="Normal 2 4" xfId="6" xr:uid="{00000000-0005-0000-0000-000008000000}"/>
    <cellStyle name="Normal 3" xfId="3" xr:uid="{00000000-0005-0000-0000-000009000000}"/>
    <cellStyle name="Normal 3 11 3" xfId="11" xr:uid="{00000000-0005-0000-0000-00000A000000}"/>
    <cellStyle name="Normal 3 11 3 2" xfId="17" xr:uid="{1D4F85BF-C4E5-4139-85E2-730ACA2DE507}"/>
    <cellStyle name="Normal 3 2 2 10" xfId="12" xr:uid="{00000000-0005-0000-0000-00000B000000}"/>
    <cellStyle name="Normal 3 2 2 10 2" xfId="16" xr:uid="{A6EDBED7-BF18-40A1-A682-F8DE786C271B}"/>
    <cellStyle name="Normal_Evolut Proforma EUR" xfId="2" xr:uid="{00000000-0005-0000-0000-00000C000000}"/>
    <cellStyle name="Percent" xfId="13" xr:uid="{00000000-0005-0000-0000-00000D000000}"/>
    <cellStyle name="Pourcentage" xfId="1" builtinId="5"/>
    <cellStyle name="Pourcentage 4" xfId="8" xr:uid="{00000000-0005-0000-0000-00000F000000}"/>
  </cellStyles>
  <dxfs count="0"/>
  <tableStyles count="0" defaultTableStyle="TableStyleMedium2" defaultPivotStyle="PivotStyleLight16"/>
  <colors>
    <mruColors>
      <color rgb="FF008080"/>
      <color rgb="FF009597"/>
      <color rgb="FFFFFFCC"/>
      <color rgb="FF006A4E"/>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814917</xdr:colOff>
      <xdr:row>1</xdr:row>
      <xdr:rowOff>95249</xdr:rowOff>
    </xdr:from>
    <xdr:to>
      <xdr:col>3</xdr:col>
      <xdr:colOff>3411035</xdr:colOff>
      <xdr:row>5</xdr:row>
      <xdr:rowOff>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4742" y="266699"/>
          <a:ext cx="3434318" cy="590551"/>
        </a:xfrm>
        <a:prstGeom prst="rect">
          <a:avLst/>
        </a:prstGeom>
      </xdr:spPr>
    </xdr:pic>
    <xdr:clientData/>
  </xdr:twoCellAnchor>
  <xdr:oneCellAnchor>
    <xdr:from>
      <xdr:col>2</xdr:col>
      <xdr:colOff>179918</xdr:colOff>
      <xdr:row>7</xdr:row>
      <xdr:rowOff>52917</xdr:rowOff>
    </xdr:from>
    <xdr:ext cx="6747186" cy="1301750"/>
    <xdr:sp macro="" textlink="">
      <xdr:nvSpPr>
        <xdr:cNvPr id="3" name="TextBox 3">
          <a:extLst>
            <a:ext uri="{FF2B5EF4-FFF2-40B4-BE49-F238E27FC236}">
              <a16:creationId xmlns:a16="http://schemas.microsoft.com/office/drawing/2014/main" id="{00000000-0008-0000-0000-000003000000}"/>
            </a:ext>
          </a:extLst>
        </xdr:cNvPr>
        <xdr:cNvSpPr txBox="1"/>
      </xdr:nvSpPr>
      <xdr:spPr>
        <a:xfrm>
          <a:off x="2589743" y="1253067"/>
          <a:ext cx="6747186" cy="130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oneCellAnchor>
    <xdr:from>
      <xdr:col>0</xdr:col>
      <xdr:colOff>243418</xdr:colOff>
      <xdr:row>14</xdr:row>
      <xdr:rowOff>21168</xdr:rowOff>
    </xdr:from>
    <xdr:ext cx="9196916" cy="1798108"/>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243418" y="2507193"/>
          <a:ext cx="9196916" cy="1798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Disclaimer: Applicable standards and comparability</a:t>
          </a:r>
        </a:p>
        <a:p>
          <a:pPr rtl="0" eaLnBrk="1" latinLnBrk="0" hangingPunct="1"/>
          <a:r>
            <a:rPr lang="en-GB" sz="1100">
              <a:solidFill>
                <a:schemeClr val="tx1"/>
              </a:solidFill>
              <a:effectLst/>
              <a:latin typeface="+mn-lt"/>
              <a:ea typeface="+mn-ea"/>
              <a:cs typeface="+mn-cs"/>
            </a:rPr>
            <a:t>The figures presented for the three-month period ending 31 mars 2024 have been prepared in accordance with IFRS as adopted in the European Union and applicable at that date, and with the applicable regulations in force. This financial information does not constitute</a:t>
          </a:r>
          <a:endParaRPr lang="fr-FR">
            <a:effectLst/>
          </a:endParaRPr>
        </a:p>
        <a:p>
          <a:pPr rtl="0" eaLnBrk="1" latinLnBrk="0" hangingPunct="1"/>
          <a:r>
            <a:rPr lang="en-GB" sz="1100">
              <a:solidFill>
                <a:schemeClr val="tx1"/>
              </a:solidFill>
              <a:effectLst/>
              <a:latin typeface="+mn-lt"/>
              <a:ea typeface="+mn-ea"/>
              <a:cs typeface="+mn-cs"/>
            </a:rPr>
            <a:t>a set of financial statements for an interim period as defined by IAS 34 “Interim Financial Reporting” and has not been audited.</a:t>
          </a:r>
          <a:endParaRPr lang="fr-FR">
            <a:effectLst/>
          </a:endParaRPr>
        </a:p>
        <a:p>
          <a:pPr rtl="0" eaLnBrk="1" latinLnBrk="0" hangingPunct="1"/>
          <a:r>
            <a:rPr lang="en-GB" sz="1100">
              <a:solidFill>
                <a:schemeClr val="tx1"/>
              </a:solidFill>
              <a:effectLst/>
              <a:latin typeface="+mn-lt"/>
              <a:ea typeface="+mn-ea"/>
              <a:cs typeface="+mn-cs"/>
            </a:rPr>
            <a:t>Note: The scopes of consolidation of the Crédit Agricole S.A. and Crédit Agricole Groups have not changed materially since the Crédit Agricole S.A. 2023 Universal Registration Document and its A.01 update (including all regulatory information about the Crédit Agricole Group) were filed with the AMF (the French Financial Markets Authority).</a:t>
          </a:r>
          <a:endParaRPr lang="fr-FR">
            <a:effectLst/>
          </a:endParaRPr>
        </a:p>
        <a:p>
          <a:pPr rtl="0" eaLnBrk="1" latinLnBrk="0" hangingPunct="1"/>
          <a:r>
            <a:rPr lang="en-GB" sz="1100">
              <a:solidFill>
                <a:schemeClr val="tx1"/>
              </a:solidFill>
              <a:effectLst/>
              <a:latin typeface="+mn-lt"/>
              <a:ea typeface="+mn-ea"/>
              <a:cs typeface="+mn-cs"/>
            </a:rPr>
            <a:t>The sum of values contained in the tables and analyses may differ slightly from the total reported due to rounding.</a:t>
          </a:r>
          <a:endParaRPr lang="fr-FR">
            <a:effectLst/>
          </a:endParaRPr>
        </a:p>
      </xdr:txBody>
    </xdr:sp>
    <xdr:clientData/>
  </xdr:oneCellAnchor>
  <xdr:twoCellAnchor editAs="oneCell">
    <xdr:from>
      <xdr:col>1</xdr:col>
      <xdr:colOff>10584</xdr:colOff>
      <xdr:row>0</xdr:row>
      <xdr:rowOff>52917</xdr:rowOff>
    </xdr:from>
    <xdr:to>
      <xdr:col>2</xdr:col>
      <xdr:colOff>611189</xdr:colOff>
      <xdr:row>6</xdr:row>
      <xdr:rowOff>58473</xdr:rowOff>
    </xdr:to>
    <xdr:pic>
      <xdr:nvPicPr>
        <xdr:cNvPr id="5" name="Image 4" descr="Le site d'actualités du groupe Crédit Agricol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059" y="52917"/>
          <a:ext cx="2638955" cy="103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409575</xdr:colOff>
      <xdr:row>4</xdr:row>
      <xdr:rowOff>116541</xdr:rowOff>
    </xdr:from>
    <xdr:ext cx="4410636" cy="1344705"/>
    <xdr:sp macro="" textlink="">
      <xdr:nvSpPr>
        <xdr:cNvPr id="2" name="TextBox 3">
          <a:extLst>
            <a:ext uri="{FF2B5EF4-FFF2-40B4-BE49-F238E27FC236}">
              <a16:creationId xmlns:a16="http://schemas.microsoft.com/office/drawing/2014/main" id="{00000000-0008-0000-0100-000002000000}"/>
            </a:ext>
          </a:extLst>
        </xdr:cNvPr>
        <xdr:cNvSpPr txBox="1"/>
      </xdr:nvSpPr>
      <xdr:spPr>
        <a:xfrm>
          <a:off x="7334250" y="783291"/>
          <a:ext cx="4410636" cy="1344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4</xdr:row>
      <xdr:rowOff>149679</xdr:rowOff>
    </xdr:from>
    <xdr:to>
      <xdr:col>1</xdr:col>
      <xdr:colOff>2149928</xdr:colOff>
      <xdr:row>7</xdr:row>
      <xdr:rowOff>77320</xdr:rowOff>
    </xdr:to>
    <xdr:pic>
      <xdr:nvPicPr>
        <xdr:cNvPr id="3" name="Image 14">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149679"/>
          <a:ext cx="2149928" cy="5170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332015</xdr:colOff>
      <xdr:row>4</xdr:row>
      <xdr:rowOff>57711</xdr:rowOff>
    </xdr:from>
    <xdr:ext cx="4343401" cy="1367118"/>
    <xdr:sp macro="" textlink="">
      <xdr:nvSpPr>
        <xdr:cNvPr id="3" name="TextBox 3">
          <a:extLst>
            <a:ext uri="{FF2B5EF4-FFF2-40B4-BE49-F238E27FC236}">
              <a16:creationId xmlns:a16="http://schemas.microsoft.com/office/drawing/2014/main" id="{00000000-0008-0000-0200-000003000000}"/>
            </a:ext>
          </a:extLst>
        </xdr:cNvPr>
        <xdr:cNvSpPr txBox="1"/>
      </xdr:nvSpPr>
      <xdr:spPr>
        <a:xfrm>
          <a:off x="6985908" y="724461"/>
          <a:ext cx="4343401" cy="1367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0</xdr:row>
      <xdr:rowOff>0</xdr:rowOff>
    </xdr:from>
    <xdr:to>
      <xdr:col>1</xdr:col>
      <xdr:colOff>2140866</xdr:colOff>
      <xdr:row>5</xdr:row>
      <xdr:rowOff>523572</xdr:rowOff>
    </xdr:to>
    <xdr:pic>
      <xdr:nvPicPr>
        <xdr:cNvPr id="4" name="Image 14">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0"/>
          <a:ext cx="2149928" cy="5170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515470</xdr:colOff>
      <xdr:row>6</xdr:row>
      <xdr:rowOff>89648</xdr:rowOff>
    </xdr:from>
    <xdr:ext cx="6577854" cy="1243853"/>
    <xdr:sp macro="" textlink="">
      <xdr:nvSpPr>
        <xdr:cNvPr id="2" name="TextBox 2">
          <a:extLst>
            <a:ext uri="{FF2B5EF4-FFF2-40B4-BE49-F238E27FC236}">
              <a16:creationId xmlns:a16="http://schemas.microsoft.com/office/drawing/2014/main" id="{00000000-0008-0000-0300-000002000000}"/>
            </a:ext>
          </a:extLst>
        </xdr:cNvPr>
        <xdr:cNvSpPr txBox="1"/>
      </xdr:nvSpPr>
      <xdr:spPr>
        <a:xfrm>
          <a:off x="5830420" y="109929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this quarter,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0</xdr:col>
      <xdr:colOff>1174937</xdr:colOff>
      <xdr:row>4</xdr:row>
      <xdr:rowOff>87406</xdr:rowOff>
    </xdr:from>
    <xdr:to>
      <xdr:col>3</xdr:col>
      <xdr:colOff>334466</xdr:colOff>
      <xdr:row>9</xdr:row>
      <xdr:rowOff>160806</xdr:rowOff>
    </xdr:to>
    <xdr:pic>
      <xdr:nvPicPr>
        <xdr:cNvPr id="3" name="Image 14">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b="45192"/>
        <a:stretch>
          <a:fillRect/>
        </a:stretch>
      </xdr:blipFill>
      <xdr:spPr bwMode="auto">
        <a:xfrm>
          <a:off x="1174937" y="735106"/>
          <a:ext cx="4523865" cy="9496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1</xdr:col>
      <xdr:colOff>2895600</xdr:colOff>
      <xdr:row>6</xdr:row>
      <xdr:rowOff>66675</xdr:rowOff>
    </xdr:to>
    <xdr:pic>
      <xdr:nvPicPr>
        <xdr:cNvPr id="2" name="Image 1" descr="Le site d'actualités du groupe Crédit Agricol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 y="35719"/>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3" name="Image 14">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36662" cy="912999"/>
        </a:xfrm>
        <a:prstGeom prst="rect">
          <a:avLst/>
        </a:prstGeom>
        <a:noFill/>
        <a:ln>
          <a:noFill/>
        </a:ln>
      </xdr:spPr>
    </xdr:pic>
    <xdr:clientData/>
  </xdr:twoCellAnchor>
  <xdr:twoCellAnchor editAs="oneCell">
    <xdr:from>
      <xdr:col>1</xdr:col>
      <xdr:colOff>23812</xdr:colOff>
      <xdr:row>0</xdr:row>
      <xdr:rowOff>35719</xdr:rowOff>
    </xdr:from>
    <xdr:to>
      <xdr:col>1</xdr:col>
      <xdr:colOff>2895600</xdr:colOff>
      <xdr:row>6</xdr:row>
      <xdr:rowOff>66675</xdr:rowOff>
    </xdr:to>
    <xdr:pic>
      <xdr:nvPicPr>
        <xdr:cNvPr id="4" name="Image 3" descr="Le site d'actualités du groupe Crédit Agricole">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35719"/>
          <a:ext cx="2871788"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5" name="Image 1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18172" cy="92980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3">
          <a:extLst>
            <a:ext uri="{FF2B5EF4-FFF2-40B4-BE49-F238E27FC236}">
              <a16:creationId xmlns:a16="http://schemas.microsoft.com/office/drawing/2014/main" id="{00000000-0008-0000-0600-000002000000}"/>
            </a:ext>
          </a:extLst>
        </xdr:cNvPr>
        <xdr:cNvSpPr txBox="1"/>
      </xdr:nvSpPr>
      <xdr:spPr>
        <a:xfrm>
          <a:off x="122467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2714624</xdr:colOff>
      <xdr:row>10</xdr:row>
      <xdr:rowOff>128589</xdr:rowOff>
    </xdr:to>
    <xdr:pic>
      <xdr:nvPicPr>
        <xdr:cNvPr id="3" name="Image 2" descr="Le site d'actualités du groupe Crédit Agricole">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4179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71436</xdr:colOff>
      <xdr:row>10</xdr:row>
      <xdr:rowOff>69058</xdr:rowOff>
    </xdr:to>
    <xdr:pic>
      <xdr:nvPicPr>
        <xdr:cNvPr id="3" name="Image 4" descr="Le site d'actualités du groupe Crédit Agricol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47625</xdr:rowOff>
    </xdr:from>
    <xdr:to>
      <xdr:col>1</xdr:col>
      <xdr:colOff>47625</xdr:colOff>
      <xdr:row>10</xdr:row>
      <xdr:rowOff>69056</xdr:rowOff>
    </xdr:to>
    <xdr:pic>
      <xdr:nvPicPr>
        <xdr:cNvPr id="4" name="Image 3" descr="Le site d'actualités du groupe Crédit Agricole">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33425"/>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xdr:row>
      <xdr:rowOff>9525</xdr:rowOff>
    </xdr:from>
    <xdr:to>
      <xdr:col>1</xdr:col>
      <xdr:colOff>2681288</xdr:colOff>
      <xdr:row>10</xdr:row>
      <xdr:rowOff>2381</xdr:rowOff>
    </xdr:to>
    <xdr:pic>
      <xdr:nvPicPr>
        <xdr:cNvPr id="5" name="Image 4" descr="Le site d'actualités du groupe Crédit Agricole">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5325"/>
          <a:ext cx="2643188"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CC"/>
    <pageSetUpPr fitToPage="1"/>
  </sheetPr>
  <dimension ref="A9:P14"/>
  <sheetViews>
    <sheetView showGridLines="0" zoomScaleNormal="100" workbookViewId="0">
      <selection activeCell="K1" sqref="K1"/>
    </sheetView>
  </sheetViews>
  <sheetFormatPr baseColWidth="10" defaultColWidth="11.42578125" defaultRowHeight="13.5" customHeight="1"/>
  <cols>
    <col min="1" max="1" width="5.5703125" style="1" customWidth="1"/>
    <col min="2" max="2" width="30.5703125" style="1" customWidth="1"/>
    <col min="3" max="3" width="12.5703125" style="1" customWidth="1"/>
    <col min="4" max="4" width="91.5703125" style="1" customWidth="1"/>
    <col min="5" max="14" width="11.42578125" style="3"/>
    <col min="15" max="16384" width="11.42578125" style="1"/>
  </cols>
  <sheetData>
    <row r="9" spans="1:16" ht="19.5">
      <c r="B9" s="2" t="s">
        <v>0</v>
      </c>
      <c r="C9" s="2"/>
    </row>
    <row r="10" spans="1:16" ht="12.75"/>
    <row r="11" spans="1:16" ht="12.75"/>
    <row r="12" spans="1:16" ht="15.75">
      <c r="B12" s="4"/>
      <c r="C12" s="4"/>
    </row>
    <row r="14" spans="1:16" ht="13.5" customHeight="1">
      <c r="A14" s="6"/>
      <c r="B14" s="6"/>
      <c r="C14" s="6"/>
      <c r="D14" s="8"/>
      <c r="E14" s="7"/>
      <c r="F14" s="7"/>
      <c r="G14" s="7"/>
      <c r="H14" s="7"/>
      <c r="I14" s="7"/>
      <c r="J14" s="7"/>
      <c r="K14" s="7"/>
      <c r="L14" s="7"/>
      <c r="M14" s="7"/>
      <c r="N14" s="7"/>
      <c r="O14" s="6"/>
      <c r="P14" s="6"/>
    </row>
  </sheetData>
  <pageMargins left="0.7" right="0.7"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008080"/>
    <pageSetUpPr fitToPage="1"/>
  </sheetPr>
  <dimension ref="A1:BG400"/>
  <sheetViews>
    <sheetView showGridLines="0" tabSelected="1" topLeftCell="B5" zoomScaleNormal="100" zoomScaleSheetLayoutView="70" workbookViewId="0">
      <pane xSplit="11" ySplit="10" topLeftCell="AP15" activePane="bottomRight" state="frozen"/>
      <selection activeCell="B5" sqref="B5"/>
      <selection pane="topRight" activeCell="M5" sqref="M5"/>
      <selection pane="bottomLeft" activeCell="B15" sqref="B15"/>
      <selection pane="bottomRight" activeCell="B8" sqref="B8"/>
    </sheetView>
  </sheetViews>
  <sheetFormatPr baseColWidth="10" defaultColWidth="11.42578125" defaultRowHeight="12.75" outlineLevelRow="1" outlineLevelCol="1"/>
  <cols>
    <col min="1" max="1" width="21.5703125" style="169" hidden="1" customWidth="1" outlineLevel="1"/>
    <col min="2" max="2" width="94.5703125" style="169" customWidth="1" collapsed="1"/>
    <col min="3" max="7" width="12.5703125" style="169" hidden="1" customWidth="1" outlineLevel="1"/>
    <col min="8" max="12" width="11.42578125" style="289" hidden="1" customWidth="1" outlineLevel="1"/>
    <col min="13" max="13" width="11.42578125" style="289" customWidth="1" collapsed="1"/>
    <col min="14" max="44" width="11.42578125" style="289" customWidth="1"/>
    <col min="45" max="45" width="11.42578125" customWidth="1"/>
    <col min="46" max="46" width="11.42578125" style="289" customWidth="1"/>
    <col min="47" max="47" width="11" style="308" customWidth="1"/>
    <col min="48" max="53" width="11.42578125" style="289" customWidth="1"/>
    <col min="54" max="54" width="6.42578125" style="289" customWidth="1"/>
    <col min="55" max="55" width="10.5703125" style="1" customWidth="1"/>
    <col min="56" max="56" width="10.140625" style="1" customWidth="1"/>
    <col min="57" max="16384" width="11.42578125" style="289"/>
  </cols>
  <sheetData>
    <row r="1" spans="1:59" s="169" customFormat="1" hidden="1" outlineLevel="1">
      <c r="A1" s="80" t="s">
        <v>97</v>
      </c>
      <c r="B1" s="54"/>
      <c r="C1" s="54" t="s">
        <v>74</v>
      </c>
      <c r="D1" s="54" t="s">
        <v>75</v>
      </c>
      <c r="E1" s="81" t="s">
        <v>76</v>
      </c>
      <c r="F1" s="81" t="s">
        <v>77</v>
      </c>
      <c r="G1" s="53">
        <v>42369</v>
      </c>
      <c r="H1" s="54" t="s">
        <v>78</v>
      </c>
      <c r="I1" s="54" t="s">
        <v>79</v>
      </c>
      <c r="J1" s="81" t="s">
        <v>80</v>
      </c>
      <c r="K1" s="81" t="s">
        <v>81</v>
      </c>
      <c r="L1" s="53">
        <v>42735</v>
      </c>
      <c r="M1" s="54" t="s">
        <v>82</v>
      </c>
      <c r="N1" s="54" t="s">
        <v>83</v>
      </c>
      <c r="O1" s="81" t="s">
        <v>84</v>
      </c>
      <c r="P1" s="81" t="s">
        <v>85</v>
      </c>
      <c r="Q1" s="53">
        <v>43100</v>
      </c>
      <c r="R1" s="81" t="s">
        <v>86</v>
      </c>
      <c r="S1" s="81" t="s">
        <v>87</v>
      </c>
      <c r="T1" s="81" t="s">
        <v>88</v>
      </c>
      <c r="U1" s="81" t="s">
        <v>89</v>
      </c>
      <c r="V1" s="53">
        <v>43465</v>
      </c>
      <c r="W1" s="81" t="s">
        <v>90</v>
      </c>
      <c r="X1" s="81" t="s">
        <v>430</v>
      </c>
      <c r="Y1" s="81" t="s">
        <v>431</v>
      </c>
      <c r="Z1" s="81" t="s">
        <v>432</v>
      </c>
      <c r="AA1" s="53">
        <v>43830</v>
      </c>
      <c r="AB1" s="81" t="s">
        <v>433</v>
      </c>
      <c r="AC1" s="81" t="s">
        <v>434</v>
      </c>
      <c r="AD1" s="81" t="s">
        <v>437</v>
      </c>
      <c r="AE1" s="81" t="s">
        <v>438</v>
      </c>
      <c r="AF1" s="53">
        <v>44196</v>
      </c>
      <c r="AG1" s="81" t="s">
        <v>439</v>
      </c>
      <c r="AH1" s="81" t="s">
        <v>441</v>
      </c>
      <c r="AI1" s="81" t="s">
        <v>442</v>
      </c>
      <c r="AJ1" s="81" t="s">
        <v>443</v>
      </c>
      <c r="AK1" s="53">
        <v>44561</v>
      </c>
      <c r="AL1" s="81" t="s">
        <v>444</v>
      </c>
      <c r="AM1" s="81" t="s">
        <v>444</v>
      </c>
      <c r="AN1" s="81" t="s">
        <v>446</v>
      </c>
      <c r="AO1" s="81" t="s">
        <v>446</v>
      </c>
      <c r="AP1" s="81" t="s">
        <v>568</v>
      </c>
      <c r="AQ1" s="81" t="s">
        <v>568</v>
      </c>
      <c r="AR1" s="81" t="s">
        <v>575</v>
      </c>
      <c r="AS1" s="81" t="s">
        <v>575</v>
      </c>
      <c r="AT1" s="343">
        <v>44926</v>
      </c>
      <c r="AU1" s="343">
        <v>44926</v>
      </c>
      <c r="AV1" s="81" t="s">
        <v>597</v>
      </c>
      <c r="AW1" s="81" t="s">
        <v>608</v>
      </c>
      <c r="AX1" s="81" t="s">
        <v>612</v>
      </c>
      <c r="AY1" s="81" t="s">
        <v>617</v>
      </c>
      <c r="AZ1" s="190">
        <v>45291</v>
      </c>
      <c r="BA1" s="81" t="s">
        <v>624</v>
      </c>
      <c r="BB1" s="126"/>
      <c r="BC1" s="463"/>
      <c r="BD1" s="464" t="s">
        <v>445</v>
      </c>
    </row>
    <row r="2" spans="1:59" s="169" customFormat="1" hidden="1" outlineLevel="1">
      <c r="A2" s="80"/>
      <c r="B2" s="54"/>
      <c r="C2" s="54" t="s">
        <v>447</v>
      </c>
      <c r="D2" s="54" t="s">
        <v>448</v>
      </c>
      <c r="E2" s="81" t="s">
        <v>449</v>
      </c>
      <c r="F2" s="81" t="s">
        <v>450</v>
      </c>
      <c r="G2" s="53" t="s">
        <v>451</v>
      </c>
      <c r="H2" s="54" t="s">
        <v>452</v>
      </c>
      <c r="I2" s="54" t="s">
        <v>453</v>
      </c>
      <c r="J2" s="81" t="s">
        <v>454</v>
      </c>
      <c r="K2" s="81" t="s">
        <v>455</v>
      </c>
      <c r="L2" s="53" t="s">
        <v>456</v>
      </c>
      <c r="M2" s="54" t="s">
        <v>457</v>
      </c>
      <c r="N2" s="54" t="s">
        <v>458</v>
      </c>
      <c r="O2" s="81" t="s">
        <v>459</v>
      </c>
      <c r="P2" s="81" t="s">
        <v>460</v>
      </c>
      <c r="Q2" s="53" t="s">
        <v>461</v>
      </c>
      <c r="R2" s="81" t="s">
        <v>462</v>
      </c>
      <c r="S2" s="81" t="s">
        <v>463</v>
      </c>
      <c r="T2" s="81" t="s">
        <v>464</v>
      </c>
      <c r="U2" s="81" t="s">
        <v>465</v>
      </c>
      <c r="V2" s="53" t="s">
        <v>466</v>
      </c>
      <c r="W2" s="81" t="s">
        <v>467</v>
      </c>
      <c r="X2" s="81" t="s">
        <v>468</v>
      </c>
      <c r="Y2" s="81" t="s">
        <v>469</v>
      </c>
      <c r="Z2" s="81" t="s">
        <v>470</v>
      </c>
      <c r="AA2" s="53" t="s">
        <v>471</v>
      </c>
      <c r="AB2" s="81" t="s">
        <v>472</v>
      </c>
      <c r="AC2" s="81" t="s">
        <v>473</v>
      </c>
      <c r="AD2" s="81" t="s">
        <v>474</v>
      </c>
      <c r="AE2" s="81" t="s">
        <v>475</v>
      </c>
      <c r="AF2" s="53" t="s">
        <v>476</v>
      </c>
      <c r="AG2" s="81" t="s">
        <v>477</v>
      </c>
      <c r="AH2" s="81" t="s">
        <v>478</v>
      </c>
      <c r="AI2" s="81" t="s">
        <v>479</v>
      </c>
      <c r="AJ2" s="81" t="s">
        <v>480</v>
      </c>
      <c r="AK2" s="53" t="s">
        <v>481</v>
      </c>
      <c r="AL2" s="81" t="s">
        <v>482</v>
      </c>
      <c r="AM2" s="81" t="s">
        <v>482</v>
      </c>
      <c r="AN2" s="81" t="s">
        <v>569</v>
      </c>
      <c r="AO2" s="81" t="s">
        <v>569</v>
      </c>
      <c r="AP2" s="81" t="s">
        <v>573</v>
      </c>
      <c r="AQ2" s="81" t="s">
        <v>573</v>
      </c>
      <c r="AR2" s="81" t="s">
        <v>598</v>
      </c>
      <c r="AS2" s="81" t="s">
        <v>598</v>
      </c>
      <c r="AT2" s="53" t="s">
        <v>578</v>
      </c>
      <c r="AU2" s="53" t="s">
        <v>578</v>
      </c>
      <c r="AV2" s="81" t="s">
        <v>604</v>
      </c>
      <c r="AW2" s="81" t="s">
        <v>613</v>
      </c>
      <c r="AX2" s="81" t="s">
        <v>618</v>
      </c>
      <c r="AY2" s="81" t="s">
        <v>625</v>
      </c>
      <c r="AZ2" s="81" t="s">
        <v>622</v>
      </c>
      <c r="BA2" s="81" t="str">
        <f>LEFT(BA$1,3)&amp;RIGHT(BA$1,2)&amp;"_"&amp;$3:$3</f>
        <v>T1-24_Stated</v>
      </c>
      <c r="BB2" s="126"/>
      <c r="BC2" s="463"/>
      <c r="BD2" s="465" t="s">
        <v>440</v>
      </c>
    </row>
    <row r="3" spans="1:59" s="169" customFormat="1" hidden="1" outlineLevel="1">
      <c r="A3" s="80" t="s">
        <v>98</v>
      </c>
      <c r="B3" s="82" t="s">
        <v>21</v>
      </c>
      <c r="C3" s="55" t="s">
        <v>21</v>
      </c>
      <c r="D3" s="55" t="s">
        <v>21</v>
      </c>
      <c r="E3" s="55" t="s">
        <v>21</v>
      </c>
      <c r="F3" s="55" t="s">
        <v>21</v>
      </c>
      <c r="G3" s="55" t="s">
        <v>21</v>
      </c>
      <c r="H3" s="55" t="s">
        <v>21</v>
      </c>
      <c r="I3" s="55" t="s">
        <v>21</v>
      </c>
      <c r="J3" s="55" t="s">
        <v>21</v>
      </c>
      <c r="K3" s="55" t="s">
        <v>21</v>
      </c>
      <c r="L3" s="55" t="s">
        <v>21</v>
      </c>
      <c r="M3" s="55" t="s">
        <v>21</v>
      </c>
      <c r="N3" s="55" t="s">
        <v>21</v>
      </c>
      <c r="O3" s="55" t="s">
        <v>21</v>
      </c>
      <c r="P3" s="55" t="s">
        <v>21</v>
      </c>
      <c r="Q3" s="55" t="s">
        <v>21</v>
      </c>
      <c r="R3" s="55" t="s">
        <v>21</v>
      </c>
      <c r="S3" s="55" t="s">
        <v>21</v>
      </c>
      <c r="T3" s="55" t="s">
        <v>21</v>
      </c>
      <c r="U3" s="55" t="s">
        <v>21</v>
      </c>
      <c r="V3" s="55" t="s">
        <v>21</v>
      </c>
      <c r="W3" s="55" t="s">
        <v>21</v>
      </c>
      <c r="X3" s="55" t="s">
        <v>21</v>
      </c>
      <c r="Y3" s="55" t="s">
        <v>21</v>
      </c>
      <c r="Z3" s="55" t="s">
        <v>21</v>
      </c>
      <c r="AA3" s="55" t="s">
        <v>21</v>
      </c>
      <c r="AB3" s="55" t="s">
        <v>21</v>
      </c>
      <c r="AC3" s="55" t="s">
        <v>21</v>
      </c>
      <c r="AD3" s="55" t="s">
        <v>21</v>
      </c>
      <c r="AE3" s="55" t="s">
        <v>21</v>
      </c>
      <c r="AF3" s="55" t="s">
        <v>21</v>
      </c>
      <c r="AG3" s="55" t="s">
        <v>21</v>
      </c>
      <c r="AH3" s="55" t="s">
        <v>21</v>
      </c>
      <c r="AI3" s="55" t="s">
        <v>21</v>
      </c>
      <c r="AJ3" s="55" t="s">
        <v>21</v>
      </c>
      <c r="AK3" s="55" t="s">
        <v>21</v>
      </c>
      <c r="AL3" s="55" t="s">
        <v>21</v>
      </c>
      <c r="AM3" s="55" t="s">
        <v>21</v>
      </c>
      <c r="AN3" s="55" t="s">
        <v>21</v>
      </c>
      <c r="AO3" s="81" t="s">
        <v>569</v>
      </c>
      <c r="AP3" s="55" t="s">
        <v>21</v>
      </c>
      <c r="AQ3" s="55" t="s">
        <v>21</v>
      </c>
      <c r="AR3" s="55" t="s">
        <v>21</v>
      </c>
      <c r="AS3" s="55" t="s">
        <v>21</v>
      </c>
      <c r="AT3" s="55" t="s">
        <v>21</v>
      </c>
      <c r="AU3" s="55" t="s">
        <v>21</v>
      </c>
      <c r="AV3" s="55" t="s">
        <v>21</v>
      </c>
      <c r="AW3" s="55" t="s">
        <v>21</v>
      </c>
      <c r="AX3" s="55" t="s">
        <v>21</v>
      </c>
      <c r="AY3" s="55" t="s">
        <v>21</v>
      </c>
      <c r="AZ3" s="55" t="s">
        <v>21</v>
      </c>
      <c r="BA3" s="55" t="str">
        <f t="shared" ref="BA3" si="0">$B$3</f>
        <v>Stated</v>
      </c>
      <c r="BB3" s="127"/>
      <c r="BC3" s="463"/>
      <c r="BD3" s="465" t="s">
        <v>93</v>
      </c>
    </row>
    <row r="4" spans="1:59" s="169" customFormat="1" ht="14.25" hidden="1" outlineLevel="1">
      <c r="A4" s="80"/>
      <c r="B4" s="83"/>
      <c r="C4" s="84"/>
      <c r="D4" s="84"/>
      <c r="E4" s="84"/>
      <c r="F4" s="84"/>
      <c r="G4" s="84"/>
      <c r="H4" s="84"/>
      <c r="I4" s="84"/>
      <c r="J4" s="84"/>
      <c r="K4" s="83"/>
      <c r="L4" s="84"/>
      <c r="M4" s="128"/>
      <c r="N4" s="128"/>
      <c r="O4" s="129"/>
      <c r="P4" s="129"/>
      <c r="Q4" s="84"/>
      <c r="R4" s="129"/>
      <c r="S4" s="129"/>
      <c r="T4" s="129"/>
      <c r="U4" s="129"/>
      <c r="V4" s="84"/>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30"/>
      <c r="BC4" s="463"/>
      <c r="BD4" s="466" t="s">
        <v>94</v>
      </c>
    </row>
    <row r="5" spans="1:59" s="169" customFormat="1" ht="13.5" customHeight="1" collapsed="1">
      <c r="A5" s="21"/>
      <c r="B5" s="85"/>
      <c r="C5" s="85"/>
      <c r="D5" s="85"/>
      <c r="E5" s="85"/>
      <c r="F5" s="85"/>
      <c r="G5" s="85"/>
      <c r="H5" s="85"/>
      <c r="I5" s="85"/>
      <c r="J5" s="85"/>
      <c r="K5" s="85"/>
      <c r="L5" s="85"/>
      <c r="M5" s="85"/>
      <c r="N5" s="85"/>
      <c r="O5" s="131"/>
      <c r="P5" s="131"/>
      <c r="Q5" s="85"/>
      <c r="R5" s="131"/>
      <c r="S5" s="131"/>
      <c r="T5" s="131"/>
      <c r="U5" s="131"/>
      <c r="V5" s="85"/>
      <c r="W5" s="131"/>
      <c r="X5" s="131"/>
      <c r="Y5" s="131"/>
      <c r="Z5" s="131"/>
      <c r="AA5" s="131"/>
      <c r="AB5" s="131"/>
      <c r="AC5" s="131"/>
      <c r="AD5" s="131"/>
      <c r="AE5" s="131"/>
      <c r="AF5" s="131"/>
      <c r="AG5" s="131"/>
      <c r="AH5" s="131"/>
      <c r="AI5" s="131"/>
      <c r="AJ5" s="131"/>
      <c r="AK5" s="131"/>
      <c r="AL5" s="131"/>
      <c r="AM5" s="131"/>
      <c r="AN5" s="131"/>
      <c r="AO5" s="131"/>
      <c r="AP5" s="131"/>
      <c r="AQ5" s="131"/>
      <c r="AR5" s="131"/>
      <c r="AS5" s="402"/>
      <c r="AT5" s="131"/>
      <c r="AU5" s="131"/>
      <c r="AV5" s="131"/>
      <c r="AW5" s="131"/>
      <c r="AX5" s="131"/>
      <c r="AY5" s="131"/>
      <c r="AZ5" s="131"/>
      <c r="BA5" s="131"/>
      <c r="BB5" s="132"/>
      <c r="BC5" s="463"/>
      <c r="BD5" s="463"/>
    </row>
    <row r="6" spans="1:59" s="169" customFormat="1" ht="7.7" customHeight="1">
      <c r="A6" s="21"/>
      <c r="B6" s="85"/>
      <c r="C6" s="85"/>
      <c r="D6" s="85"/>
      <c r="E6" s="85"/>
      <c r="F6" s="85"/>
      <c r="G6" s="85"/>
      <c r="H6" s="85"/>
      <c r="I6" s="85"/>
      <c r="J6" s="85"/>
      <c r="K6" s="85"/>
      <c r="L6" s="85"/>
      <c r="M6" s="85"/>
      <c r="N6" s="85"/>
      <c r="O6" s="131"/>
      <c r="P6" s="131"/>
      <c r="Q6" s="85"/>
      <c r="R6" s="131"/>
      <c r="S6" s="131"/>
      <c r="T6" s="131"/>
      <c r="U6" s="131"/>
      <c r="V6" s="85"/>
      <c r="W6" s="131"/>
      <c r="X6" s="131"/>
      <c r="Y6" s="131"/>
      <c r="Z6" s="131"/>
      <c r="AA6" s="131"/>
      <c r="AB6" s="131"/>
      <c r="AC6" s="131"/>
      <c r="AD6" s="131"/>
      <c r="AE6" s="131"/>
      <c r="AF6" s="131"/>
      <c r="AG6" s="131"/>
      <c r="AH6" s="131"/>
      <c r="AI6" s="131"/>
      <c r="AJ6" s="131"/>
      <c r="AK6" s="131"/>
      <c r="AL6" s="131"/>
      <c r="AM6" s="131"/>
      <c r="AN6" s="131"/>
      <c r="AO6" s="131"/>
      <c r="AP6" s="131"/>
      <c r="AQ6" s="131"/>
      <c r="AR6" s="131"/>
      <c r="AS6" s="402"/>
      <c r="AT6" s="131"/>
      <c r="AU6" s="131"/>
      <c r="AV6" s="131"/>
      <c r="AW6" s="131"/>
      <c r="AX6" s="131"/>
      <c r="AY6" s="131"/>
      <c r="AZ6" s="131"/>
      <c r="BA6" s="131"/>
      <c r="BB6" s="132"/>
      <c r="BC6" s="463"/>
      <c r="BD6" s="463"/>
    </row>
    <row r="7" spans="1:59" s="169" customFormat="1" ht="20.45" customHeight="1">
      <c r="A7" s="21"/>
      <c r="B7" s="85"/>
      <c r="C7" s="85"/>
      <c r="D7" s="85"/>
      <c r="E7" s="85"/>
      <c r="F7" s="85"/>
      <c r="G7" s="85"/>
      <c r="H7" s="85"/>
      <c r="I7" s="85"/>
      <c r="J7" s="85"/>
      <c r="K7" s="85"/>
      <c r="L7" s="85"/>
      <c r="M7" s="85"/>
      <c r="N7" s="85"/>
      <c r="O7" s="131"/>
      <c r="P7" s="131"/>
      <c r="Q7" s="85"/>
      <c r="R7" s="131"/>
      <c r="S7" s="131"/>
      <c r="T7" s="131"/>
      <c r="U7" s="131"/>
      <c r="V7" s="85"/>
      <c r="W7" s="131"/>
      <c r="X7" s="131"/>
      <c r="Y7" s="131"/>
      <c r="Z7" s="131"/>
      <c r="AA7" s="131"/>
      <c r="AB7" s="131"/>
      <c r="AC7" s="131"/>
      <c r="AD7" s="131"/>
      <c r="AE7" s="131"/>
      <c r="AF7" s="131"/>
      <c r="AG7" s="131"/>
      <c r="AH7" s="131"/>
      <c r="AI7" s="131"/>
      <c r="AJ7" s="131"/>
      <c r="AK7" s="131"/>
      <c r="AL7" s="131"/>
      <c r="AM7" s="131"/>
      <c r="AN7" s="131"/>
      <c r="AO7" s="131"/>
      <c r="AP7" s="131"/>
      <c r="AQ7" s="131"/>
      <c r="AR7" s="131"/>
      <c r="AS7" s="402"/>
      <c r="AT7" s="131"/>
      <c r="AU7" s="131"/>
      <c r="AV7" s="131"/>
      <c r="AW7" s="131"/>
      <c r="AX7" s="131"/>
      <c r="AY7" s="131"/>
      <c r="AZ7" s="131"/>
      <c r="BA7" s="131"/>
      <c r="BB7" s="132"/>
      <c r="BC7" s="463"/>
      <c r="BD7" s="463"/>
    </row>
    <row r="8" spans="1:59" s="169" customFormat="1" ht="41.45" customHeight="1">
      <c r="A8" s="21"/>
      <c r="B8" s="85"/>
      <c r="C8" s="85"/>
      <c r="D8" s="85"/>
      <c r="E8" s="85"/>
      <c r="F8" s="85"/>
      <c r="G8" s="85"/>
      <c r="H8" s="85"/>
      <c r="I8" s="85"/>
      <c r="J8" s="85"/>
      <c r="K8" s="85"/>
      <c r="L8" s="85"/>
      <c r="M8" s="85"/>
      <c r="N8" s="85"/>
      <c r="O8" s="131"/>
      <c r="P8" s="131"/>
      <c r="Q8" s="85"/>
      <c r="R8" s="131"/>
      <c r="S8" s="131"/>
      <c r="T8" s="131"/>
      <c r="U8" s="131"/>
      <c r="V8" s="85"/>
      <c r="W8" s="131"/>
      <c r="X8" s="131"/>
      <c r="Y8" s="131"/>
      <c r="Z8" s="131"/>
      <c r="AA8" s="131"/>
      <c r="AB8" s="131"/>
      <c r="AC8" s="131"/>
      <c r="AD8" s="131"/>
      <c r="AE8" s="131"/>
      <c r="AF8" s="131"/>
      <c r="AG8" s="131"/>
      <c r="AH8" s="131"/>
      <c r="AI8" s="131"/>
      <c r="AJ8" s="131"/>
      <c r="AK8" s="131"/>
      <c r="AL8" s="131"/>
      <c r="AM8" s="131"/>
      <c r="AN8" s="131"/>
      <c r="AO8" s="131"/>
      <c r="AP8" s="131"/>
      <c r="AQ8" s="131"/>
      <c r="AR8" s="131"/>
      <c r="AS8" s="402"/>
      <c r="AT8" s="131"/>
      <c r="AU8" s="131"/>
      <c r="AV8" s="131"/>
      <c r="AW8" s="131"/>
      <c r="AX8" s="131"/>
      <c r="AY8" s="131"/>
      <c r="AZ8" s="131"/>
      <c r="BA8" s="131"/>
      <c r="BB8" s="132"/>
      <c r="BC8" s="463"/>
      <c r="BD8" s="463"/>
    </row>
    <row r="9" spans="1:59" s="169" customFormat="1" ht="13.5" customHeight="1">
      <c r="A9" s="21"/>
      <c r="B9" s="85"/>
      <c r="C9" s="85"/>
      <c r="D9" s="85"/>
      <c r="E9" s="85"/>
      <c r="F9" s="85"/>
      <c r="G9" s="85"/>
      <c r="H9" s="85"/>
      <c r="I9" s="85"/>
      <c r="J9" s="85"/>
      <c r="K9" s="85"/>
      <c r="L9" s="85"/>
      <c r="M9" s="85"/>
      <c r="N9" s="85"/>
      <c r="O9" s="131"/>
      <c r="P9" s="131"/>
      <c r="Q9" s="85"/>
      <c r="R9" s="131"/>
      <c r="S9" s="131"/>
      <c r="T9" s="131"/>
      <c r="U9" s="131"/>
      <c r="V9" s="85"/>
      <c r="W9" s="131"/>
      <c r="X9" s="131"/>
      <c r="Y9" s="131"/>
      <c r="Z9" s="131"/>
      <c r="AA9" s="131"/>
      <c r="AB9" s="131"/>
      <c r="AC9" s="131"/>
      <c r="AD9" s="131"/>
      <c r="AE9" s="131"/>
      <c r="AF9" s="131"/>
      <c r="AG9" s="131"/>
      <c r="AH9" s="131"/>
      <c r="AI9" s="131"/>
      <c r="AJ9" s="131"/>
      <c r="AK9" s="131"/>
      <c r="AL9" s="131"/>
      <c r="AM9" s="131"/>
      <c r="AN9" s="131"/>
      <c r="AO9" s="131"/>
      <c r="AP9" s="131"/>
      <c r="AQ9" s="131"/>
      <c r="AR9" s="131"/>
      <c r="AS9" s="402"/>
      <c r="AT9" s="131"/>
      <c r="AU9" s="131"/>
      <c r="AV9" s="131"/>
      <c r="AW9" s="131"/>
      <c r="AX9" s="131"/>
      <c r="AY9" s="131"/>
      <c r="AZ9" s="131"/>
      <c r="BA9" s="131"/>
      <c r="BB9" s="132"/>
      <c r="BC9" s="463"/>
      <c r="BD9" s="463"/>
    </row>
    <row r="10" spans="1:59" s="169" customFormat="1" ht="19.5">
      <c r="A10" s="21"/>
      <c r="B10" s="2" t="str">
        <f>"CRÉDIT AGRICOLE S.A. QUARTERLY SERIES - "&amp;UPPER($B$3)&amp;" EARNINGS"</f>
        <v>CRÉDIT AGRICOLE S.A. QUARTERLY SERIES - STATED EARNINGS</v>
      </c>
      <c r="C10" s="85"/>
      <c r="D10" s="85"/>
      <c r="E10" s="85"/>
      <c r="F10" s="85"/>
      <c r="G10" s="85"/>
      <c r="H10" s="85"/>
      <c r="I10" s="85"/>
      <c r="J10" s="85"/>
      <c r="K10" s="85"/>
      <c r="L10" s="85"/>
      <c r="M10" s="85"/>
      <c r="N10" s="85"/>
      <c r="O10" s="131"/>
      <c r="P10" s="131"/>
      <c r="Q10" s="85"/>
      <c r="R10" s="131"/>
      <c r="S10" s="131"/>
      <c r="T10" s="131"/>
      <c r="U10" s="131"/>
      <c r="V10" s="85"/>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402"/>
      <c r="AT10" s="131"/>
      <c r="AU10" s="131"/>
      <c r="AV10" s="131"/>
      <c r="AW10" s="131"/>
      <c r="AX10" s="131"/>
      <c r="AY10" s="131"/>
      <c r="AZ10" s="131"/>
      <c r="BA10" s="131"/>
      <c r="BB10" s="132"/>
      <c r="BC10" s="463"/>
      <c r="BD10" s="463"/>
    </row>
    <row r="11" spans="1:59" s="169" customFormat="1" ht="13.5" customHeight="1">
      <c r="A11" s="21"/>
      <c r="B11" s="85"/>
      <c r="C11" s="85"/>
      <c r="D11" s="85"/>
      <c r="E11" s="85"/>
      <c r="F11" s="85"/>
      <c r="G11" s="85"/>
      <c r="H11" s="85"/>
      <c r="I11" s="85"/>
      <c r="J11" s="85"/>
      <c r="K11" s="85"/>
      <c r="L11" s="85"/>
      <c r="M11" s="85"/>
      <c r="N11" s="85"/>
      <c r="O11" s="131"/>
      <c r="P11" s="131"/>
      <c r="Q11" s="85"/>
      <c r="R11" s="131"/>
      <c r="S11" s="131"/>
      <c r="T11" s="131"/>
      <c r="U11" s="131"/>
      <c r="V11" s="85"/>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402"/>
      <c r="AT11" s="131"/>
      <c r="AU11" s="131"/>
      <c r="AV11" s="131"/>
      <c r="AW11" s="131"/>
      <c r="AX11" s="131"/>
      <c r="AY11" s="131"/>
      <c r="AZ11" s="131"/>
      <c r="BA11" s="131"/>
      <c r="BB11" s="132"/>
      <c r="BC11" s="463"/>
      <c r="BD11" s="463"/>
    </row>
    <row r="12" spans="1:59" s="169" customFormat="1" ht="16.5" thickBot="1">
      <c r="A12" s="21"/>
      <c r="B12" s="86" t="s">
        <v>99</v>
      </c>
      <c r="C12" s="87"/>
      <c r="D12" s="87"/>
      <c r="E12" s="87"/>
      <c r="F12" s="87"/>
      <c r="G12" s="87"/>
      <c r="H12" s="87"/>
      <c r="I12" s="87"/>
      <c r="J12" s="87"/>
      <c r="K12" s="87"/>
      <c r="L12" s="87"/>
      <c r="M12" s="87"/>
      <c r="N12" s="87"/>
      <c r="O12" s="133"/>
      <c r="P12" s="133"/>
      <c r="Q12" s="87"/>
      <c r="R12" s="133"/>
      <c r="S12" s="133"/>
      <c r="T12" s="133"/>
      <c r="U12" s="133"/>
      <c r="V12" s="87"/>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404"/>
      <c r="AT12" s="133"/>
      <c r="AU12" s="133"/>
      <c r="AV12" s="133"/>
      <c r="AW12" s="133"/>
      <c r="AX12" s="133"/>
      <c r="AY12" s="133"/>
      <c r="AZ12" s="133"/>
      <c r="BA12" s="133"/>
      <c r="BB12" s="132"/>
      <c r="BC12" s="467"/>
      <c r="BD12" s="463"/>
    </row>
    <row r="13" spans="1:59">
      <c r="A13" s="21"/>
      <c r="B13" s="85"/>
      <c r="C13" s="85"/>
      <c r="D13" s="85"/>
      <c r="E13" s="85"/>
      <c r="F13" s="85"/>
      <c r="G13" s="85"/>
      <c r="H13"/>
      <c r="I13"/>
      <c r="J13"/>
      <c r="K13"/>
      <c r="L13"/>
      <c r="M13"/>
      <c r="N13"/>
      <c r="O13"/>
      <c r="P13"/>
      <c r="Q13"/>
      <c r="R13"/>
      <c r="S13"/>
      <c r="T13"/>
      <c r="U13"/>
      <c r="V13"/>
      <c r="W13"/>
      <c r="X13"/>
      <c r="Y13"/>
      <c r="Z13"/>
      <c r="AA13"/>
      <c r="AB13"/>
      <c r="AC13"/>
      <c r="AD13"/>
      <c r="AE13"/>
      <c r="AF13"/>
      <c r="AG13"/>
      <c r="AH13"/>
      <c r="AI13"/>
      <c r="AJ13"/>
      <c r="AK13"/>
      <c r="AL13"/>
      <c r="AM13" s="319" t="s">
        <v>596</v>
      </c>
      <c r="AN13"/>
      <c r="AO13" s="319" t="s">
        <v>596</v>
      </c>
      <c r="AP13"/>
      <c r="AQ13" s="319" t="s">
        <v>596</v>
      </c>
      <c r="AR13"/>
      <c r="AS13" s="405" t="s">
        <v>596</v>
      </c>
      <c r="AT13"/>
      <c r="AU13" s="319" t="s">
        <v>596</v>
      </c>
      <c r="AV13"/>
      <c r="AW13"/>
      <c r="AX13"/>
      <c r="AY13"/>
      <c r="AZ13"/>
      <c r="BA13"/>
      <c r="BB13" s="132"/>
      <c r="BC13" s="368"/>
      <c r="BD13" s="463"/>
    </row>
    <row r="14" spans="1:59" s="169" customFormat="1" ht="25.5">
      <c r="A14" s="21"/>
      <c r="B14" s="317" t="s">
        <v>24</v>
      </c>
      <c r="C14" s="319" t="s">
        <v>100</v>
      </c>
      <c r="D14" s="319" t="s">
        <v>101</v>
      </c>
      <c r="E14" s="319" t="s">
        <v>102</v>
      </c>
      <c r="F14" s="319" t="s">
        <v>103</v>
      </c>
      <c r="G14" s="318" t="s">
        <v>104</v>
      </c>
      <c r="H14" s="319" t="s">
        <v>483</v>
      </c>
      <c r="I14" s="319" t="s">
        <v>484</v>
      </c>
      <c r="J14" s="319" t="s">
        <v>485</v>
      </c>
      <c r="K14" s="319" t="s">
        <v>486</v>
      </c>
      <c r="L14" s="318" t="s">
        <v>487</v>
      </c>
      <c r="M14" s="319" t="s">
        <v>488</v>
      </c>
      <c r="N14" s="319" t="s">
        <v>489</v>
      </c>
      <c r="O14" s="319" t="s">
        <v>490</v>
      </c>
      <c r="P14" s="319" t="s">
        <v>491</v>
      </c>
      <c r="Q14" s="318" t="s">
        <v>492</v>
      </c>
      <c r="R14" s="319" t="s">
        <v>493</v>
      </c>
      <c r="S14" s="319" t="s">
        <v>494</v>
      </c>
      <c r="T14" s="319" t="s">
        <v>495</v>
      </c>
      <c r="U14" s="319" t="s">
        <v>496</v>
      </c>
      <c r="V14" s="318" t="s">
        <v>497</v>
      </c>
      <c r="W14" s="319" t="s">
        <v>498</v>
      </c>
      <c r="X14" s="319" t="s">
        <v>499</v>
      </c>
      <c r="Y14" s="319" t="s">
        <v>500</v>
      </c>
      <c r="Z14" s="319" t="s">
        <v>501</v>
      </c>
      <c r="AA14" s="318" t="s">
        <v>502</v>
      </c>
      <c r="AB14" s="319" t="s">
        <v>503</v>
      </c>
      <c r="AC14" s="319" t="s">
        <v>504</v>
      </c>
      <c r="AD14" s="319" t="s">
        <v>505</v>
      </c>
      <c r="AE14" s="319" t="s">
        <v>506</v>
      </c>
      <c r="AF14" s="318" t="s">
        <v>507</v>
      </c>
      <c r="AG14" s="319" t="s">
        <v>508</v>
      </c>
      <c r="AH14" s="319" t="s">
        <v>509</v>
      </c>
      <c r="AI14" s="319" t="s">
        <v>510</v>
      </c>
      <c r="AJ14" s="319" t="s">
        <v>511</v>
      </c>
      <c r="AK14" s="318" t="s">
        <v>512</v>
      </c>
      <c r="AL14" s="319" t="s">
        <v>513</v>
      </c>
      <c r="AM14" s="319" t="s">
        <v>513</v>
      </c>
      <c r="AN14" s="319" t="s">
        <v>570</v>
      </c>
      <c r="AO14" s="319" t="s">
        <v>570</v>
      </c>
      <c r="AP14" s="319" t="s">
        <v>574</v>
      </c>
      <c r="AQ14" s="319" t="s">
        <v>574</v>
      </c>
      <c r="AR14" s="319" t="s">
        <v>599</v>
      </c>
      <c r="AS14" s="405" t="s">
        <v>599</v>
      </c>
      <c r="AT14" s="318" t="s">
        <v>600</v>
      </c>
      <c r="AU14" s="319" t="s">
        <v>600</v>
      </c>
      <c r="AV14" s="319" t="s">
        <v>605</v>
      </c>
      <c r="AW14" s="319" t="s">
        <v>614</v>
      </c>
      <c r="AX14" s="319" t="s">
        <v>619</v>
      </c>
      <c r="AY14" s="319" t="s">
        <v>626</v>
      </c>
      <c r="AZ14" s="367" t="s">
        <v>627</v>
      </c>
      <c r="BA14" s="319" t="str">
        <f>SUBSTITUTE(SUBSTITUTE($1:$1,"T","Q"),"-20","-")&amp;"
"&amp;$3:$3</f>
        <v>Q1-24
Stated</v>
      </c>
      <c r="BB14" s="132"/>
      <c r="BC14" s="370" t="str">
        <f>LEFT($AV:$AV,2)&amp;"/"&amp;LEFT(BA:BA,2)</f>
        <v>Q1/Q1</v>
      </c>
      <c r="BD14" s="463"/>
    </row>
    <row r="15" spans="1:59">
      <c r="A15" s="21"/>
      <c r="B15" s="26"/>
      <c r="C15" s="85"/>
      <c r="D15" s="85"/>
      <c r="E15" s="85"/>
      <c r="F15" s="85"/>
      <c r="G15" s="8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T15"/>
      <c r="AU15" s="131"/>
      <c r="AV15"/>
      <c r="AW15"/>
      <c r="AX15"/>
      <c r="AY15"/>
      <c r="AZ15"/>
      <c r="BA15"/>
      <c r="BB15" s="132"/>
      <c r="BC15" s="341"/>
      <c r="BD15" s="463"/>
    </row>
    <row r="16" spans="1:59">
      <c r="A16" s="23" t="s">
        <v>105</v>
      </c>
      <c r="B16" s="28" t="s">
        <v>26</v>
      </c>
      <c r="C16" s="88">
        <v>4359</v>
      </c>
      <c r="D16" s="88">
        <v>4628</v>
      </c>
      <c r="E16" s="88">
        <v>3918</v>
      </c>
      <c r="F16" s="89">
        <v>4289</v>
      </c>
      <c r="G16" s="90">
        <v>17194</v>
      </c>
      <c r="H16" s="89">
        <v>3798.8386682201699</v>
      </c>
      <c r="I16" s="89">
        <v>4737.6718253951203</v>
      </c>
      <c r="J16" s="89">
        <v>3738.7104828648598</v>
      </c>
      <c r="K16" s="89">
        <v>4579.3070617006997</v>
      </c>
      <c r="L16" s="90">
        <v>16854.528038180899</v>
      </c>
      <c r="M16" s="89">
        <v>4700.1430532122504</v>
      </c>
      <c r="N16" s="89">
        <v>4708.1167191521899</v>
      </c>
      <c r="O16" s="89">
        <v>4574.6416851868998</v>
      </c>
      <c r="P16" s="89">
        <v>4651.3613954499397</v>
      </c>
      <c r="Q16" s="90">
        <v>18634.262853001299</v>
      </c>
      <c r="R16" s="89">
        <v>4909.2025589662899</v>
      </c>
      <c r="S16" s="89">
        <v>5171.4245662680796</v>
      </c>
      <c r="T16" s="89">
        <v>4801.6106404936199</v>
      </c>
      <c r="U16" s="89">
        <v>4853.3587926432001</v>
      </c>
      <c r="V16" s="90">
        <v>19735.596558371199</v>
      </c>
      <c r="W16" s="89">
        <v>4854.5494008318301</v>
      </c>
      <c r="X16" s="89">
        <v>5149.1447993397296</v>
      </c>
      <c r="Y16" s="89">
        <v>5030.6622253014202</v>
      </c>
      <c r="Z16" s="89">
        <v>5118.5479235461598</v>
      </c>
      <c r="AA16" s="90">
        <v>20152.9043490191</v>
      </c>
      <c r="AB16" s="89">
        <v>5200.2065778018396</v>
      </c>
      <c r="AC16" s="89">
        <v>4896.8386180473499</v>
      </c>
      <c r="AD16" s="89">
        <v>5151.1544046257304</v>
      </c>
      <c r="AE16" s="89">
        <v>5251.4148840082198</v>
      </c>
      <c r="AF16" s="90">
        <v>20499.6144844831</v>
      </c>
      <c r="AG16" s="89">
        <v>5492.8154757058701</v>
      </c>
      <c r="AH16" s="89">
        <v>5818.87438951677</v>
      </c>
      <c r="AI16" s="89">
        <v>5531.0829416622601</v>
      </c>
      <c r="AJ16" s="89">
        <v>5814.51274916086</v>
      </c>
      <c r="AK16" s="90">
        <v>22657.285556045801</v>
      </c>
      <c r="AL16" s="89">
        <v>5938.2595043096399</v>
      </c>
      <c r="AM16" s="197">
        <v>5584.3192512820597</v>
      </c>
      <c r="AN16" s="89">
        <v>6330.1442428669598</v>
      </c>
      <c r="AO16" s="197">
        <v>5619.1690431978395</v>
      </c>
      <c r="AP16" s="89">
        <v>5563.6435131916396</v>
      </c>
      <c r="AQ16" s="197">
        <v>5321.2887511875015</v>
      </c>
      <c r="AR16" s="89">
        <v>5969.33615412176</v>
      </c>
      <c r="AS16" s="197">
        <f>AU16-AM16-AO16-AQ16</f>
        <v>5966.5985042979009</v>
      </c>
      <c r="AT16" s="90">
        <v>23801.383414489999</v>
      </c>
      <c r="AU16" s="197">
        <v>22491.375549965302</v>
      </c>
      <c r="AV16" s="89">
        <v>6121.0981449158598</v>
      </c>
      <c r="AW16" s="89">
        <v>6675.5849864991796</v>
      </c>
      <c r="AX16" s="89">
        <v>6343.3696298083796</v>
      </c>
      <c r="AY16" s="89">
        <v>6040.1229305836496</v>
      </c>
      <c r="AZ16" s="90">
        <v>25180.175691807101</v>
      </c>
      <c r="BA16" s="89">
        <v>6805.6645918661998</v>
      </c>
      <c r="BB16" s="132"/>
      <c r="BC16" s="165">
        <f>IF(ISERROR($BA16/AV16),"ns",IF($BA16/AV16&gt;200%,"x"&amp;(ROUND($BA16/AV16,1)),IF($BA16/AV16&lt;0,"ns",$BA16/AV16-1)))</f>
        <v>0.11183719501686729</v>
      </c>
      <c r="BD16" s="463"/>
      <c r="BE16" s="169"/>
      <c r="BF16" s="169"/>
      <c r="BG16" s="169"/>
    </row>
    <row r="17" spans="1:56">
      <c r="A17" s="21" t="s">
        <v>106</v>
      </c>
      <c r="B17" s="29" t="s">
        <v>28</v>
      </c>
      <c r="C17" s="91">
        <v>-3153</v>
      </c>
      <c r="D17" s="91">
        <v>-2786</v>
      </c>
      <c r="E17" s="91">
        <v>-2738</v>
      </c>
      <c r="F17" s="92">
        <v>-2906</v>
      </c>
      <c r="G17" s="93">
        <v>-11583</v>
      </c>
      <c r="H17" s="92">
        <v>-3175.52530232955</v>
      </c>
      <c r="I17" s="92">
        <v>-2849.7682467780201</v>
      </c>
      <c r="J17" s="92">
        <v>-2688.0808593635902</v>
      </c>
      <c r="K17" s="92">
        <v>-2981.1180973180099</v>
      </c>
      <c r="L17" s="93">
        <v>-11694.4925057892</v>
      </c>
      <c r="M17" s="92">
        <v>-3227.9678605034601</v>
      </c>
      <c r="N17" s="92">
        <v>-2805.1124219063599</v>
      </c>
      <c r="O17" s="92">
        <v>-2902.3439040471599</v>
      </c>
      <c r="P17" s="92">
        <v>-3267.5194454001098</v>
      </c>
      <c r="Q17" s="93">
        <v>-12202.943631857101</v>
      </c>
      <c r="R17" s="92">
        <v>-3400.9426687729301</v>
      </c>
      <c r="S17" s="92">
        <v>-2976.5503994855098</v>
      </c>
      <c r="T17" s="92">
        <v>-2998.0609351865601</v>
      </c>
      <c r="U17" s="92">
        <v>-3212.75782887894</v>
      </c>
      <c r="V17" s="93">
        <v>-12588.311832324</v>
      </c>
      <c r="W17" s="92">
        <v>-3435.5788164208998</v>
      </c>
      <c r="X17" s="92">
        <v>-3038.3258118660001</v>
      </c>
      <c r="Y17" s="92">
        <v>-3026.90913588484</v>
      </c>
      <c r="Z17" s="92">
        <v>-3259.6041036557599</v>
      </c>
      <c r="AA17" s="93">
        <v>-12760.4178678275</v>
      </c>
      <c r="AB17" s="92">
        <v>-3614.6321741900001</v>
      </c>
      <c r="AC17" s="92">
        <v>-3058.9442945344299</v>
      </c>
      <c r="AD17" s="92">
        <v>-2991.1869781502</v>
      </c>
      <c r="AE17" s="92">
        <v>-3226.1884366534</v>
      </c>
      <c r="AF17" s="93">
        <v>-12890.951883528</v>
      </c>
      <c r="AG17" s="92">
        <v>-3577.0919956870098</v>
      </c>
      <c r="AH17" s="92">
        <v>-3264.49066827875</v>
      </c>
      <c r="AI17" s="92">
        <v>-3259.2894931506698</v>
      </c>
      <c r="AJ17" s="92">
        <v>-3720.0477428490499</v>
      </c>
      <c r="AK17" s="93">
        <v>-13820.9198999655</v>
      </c>
      <c r="AL17" s="92">
        <v>-4154.0854620219397</v>
      </c>
      <c r="AM17" s="346">
        <v>-3769.1394620219398</v>
      </c>
      <c r="AN17" s="92">
        <v>-3461.6096916331599</v>
      </c>
      <c r="AO17" s="346">
        <v>-3133.9178938103801</v>
      </c>
      <c r="AP17" s="92">
        <v>-3402.5408089227799</v>
      </c>
      <c r="AQ17" s="346">
        <v>-3126.51560674558</v>
      </c>
      <c r="AR17" s="92">
        <v>-3561.1739322186299</v>
      </c>
      <c r="AS17" s="406">
        <f t="shared" ref="AS17:AS30" si="1">AU17-AM17-AO17-AQ17</f>
        <v>-3231.1485689434003</v>
      </c>
      <c r="AT17" s="93">
        <v>-14579.409894796499</v>
      </c>
      <c r="AU17" s="346">
        <v>-13260.7215315213</v>
      </c>
      <c r="AV17" s="92">
        <v>-3840.7016595701798</v>
      </c>
      <c r="AW17" s="92">
        <v>-3214.4952153363802</v>
      </c>
      <c r="AX17" s="92">
        <v>-3376.2507973071301</v>
      </c>
      <c r="AY17" s="92">
        <v>-3709.7112291457001</v>
      </c>
      <c r="AZ17" s="93">
        <v>-14141.1589013594</v>
      </c>
      <c r="BA17" s="92">
        <v>-3668.6985339907201</v>
      </c>
      <c r="BB17" s="132"/>
      <c r="BC17" s="165">
        <f t="shared" ref="BC17:BC30" si="2">IF(ISERROR($BA17/AV17),"ns",IF($BA17/AV17&gt;200%,"x"&amp;(ROUND($BA17/AV17,1)),IF($BA17/AV17&lt;0,"ns",$BA17/AV17-1)))</f>
        <v>-4.4784297460560563E-2</v>
      </c>
      <c r="BD17" s="463"/>
    </row>
    <row r="18" spans="1:56">
      <c r="A18" s="94" t="s">
        <v>107</v>
      </c>
      <c r="B18" s="31" t="s">
        <v>30</v>
      </c>
      <c r="C18" s="95"/>
      <c r="D18" s="95"/>
      <c r="E18" s="95"/>
      <c r="F18" s="96"/>
      <c r="G18" s="97"/>
      <c r="H18" s="96">
        <v>-208.20000000000002</v>
      </c>
      <c r="I18" s="96">
        <v>-37.289999999999985</v>
      </c>
      <c r="J18" s="96">
        <v>4.5919999999999996</v>
      </c>
      <c r="K18" s="96">
        <v>0</v>
      </c>
      <c r="L18" s="97">
        <v>-240.898</v>
      </c>
      <c r="M18" s="96">
        <v>-232.29000000000002</v>
      </c>
      <c r="N18" s="96">
        <v>-9.8051777258163604</v>
      </c>
      <c r="O18" s="96">
        <v>0</v>
      </c>
      <c r="P18" s="96">
        <v>0</v>
      </c>
      <c r="Q18" s="97">
        <v>-242.09517772581637</v>
      </c>
      <c r="R18" s="96">
        <v>-291.28229388248832</v>
      </c>
      <c r="S18" s="96">
        <v>-10.815904254287659</v>
      </c>
      <c r="T18" s="96">
        <v>0</v>
      </c>
      <c r="U18" s="96">
        <v>0</v>
      </c>
      <c r="V18" s="97">
        <v>-302.09819813677598</v>
      </c>
      <c r="W18" s="96">
        <v>-331.77900396668571</v>
      </c>
      <c r="X18" s="96">
        <v>-5.6986711717985052</v>
      </c>
      <c r="Y18" s="96">
        <v>-2.36</v>
      </c>
      <c r="Z18" s="96">
        <v>-3.5239115158010037E-3</v>
      </c>
      <c r="AA18" s="97">
        <v>-339.84119905</v>
      </c>
      <c r="AB18" s="96">
        <v>-360.32877207942448</v>
      </c>
      <c r="AC18" s="96">
        <v>-78.511224245599152</v>
      </c>
      <c r="AD18" s="96">
        <v>0</v>
      </c>
      <c r="AE18" s="96">
        <v>0</v>
      </c>
      <c r="AF18" s="97">
        <v>-438.83999632502366</v>
      </c>
      <c r="AG18" s="96">
        <v>-380.44316979546255</v>
      </c>
      <c r="AH18" s="96">
        <v>-11.319725846015992</v>
      </c>
      <c r="AI18" s="96">
        <v>0</v>
      </c>
      <c r="AJ18" s="96">
        <v>0</v>
      </c>
      <c r="AK18" s="97">
        <v>-391.76289564147851</v>
      </c>
      <c r="AL18" s="96">
        <v>-636.31955351604836</v>
      </c>
      <c r="AM18" s="347">
        <v>-636.31955351604836</v>
      </c>
      <c r="AN18" s="96">
        <v>-10.682845905336137</v>
      </c>
      <c r="AO18" s="347">
        <v>-10.682845905336137</v>
      </c>
      <c r="AP18" s="96">
        <v>0</v>
      </c>
      <c r="AQ18" s="347">
        <v>0</v>
      </c>
      <c r="AR18" s="96">
        <v>0</v>
      </c>
      <c r="AS18" s="347">
        <f t="shared" si="1"/>
        <v>5.6843418860808015E-14</v>
      </c>
      <c r="AT18" s="97">
        <v>-647.00239942138444</v>
      </c>
      <c r="AU18" s="347">
        <v>-647.00239942138444</v>
      </c>
      <c r="AV18" s="96">
        <v>-512.61224216409096</v>
      </c>
      <c r="AW18" s="96">
        <v>3.6239645940909124</v>
      </c>
      <c r="AX18" s="96">
        <v>0</v>
      </c>
      <c r="AY18" s="96">
        <v>0</v>
      </c>
      <c r="AZ18" s="97">
        <v>-508.98827757000004</v>
      </c>
      <c r="BA18" s="96">
        <v>0</v>
      </c>
      <c r="BB18" s="132"/>
      <c r="BC18" s="165">
        <f t="shared" si="2"/>
        <v>-1</v>
      </c>
      <c r="BD18" s="463"/>
    </row>
    <row r="19" spans="1:56">
      <c r="A19" s="23" t="s">
        <v>108</v>
      </c>
      <c r="B19" s="28" t="s">
        <v>32</v>
      </c>
      <c r="C19" s="88">
        <v>1206</v>
      </c>
      <c r="D19" s="88">
        <v>1842</v>
      </c>
      <c r="E19" s="88">
        <v>1180</v>
      </c>
      <c r="F19" s="89">
        <v>1383</v>
      </c>
      <c r="G19" s="90">
        <v>5611</v>
      </c>
      <c r="H19" s="89">
        <v>623.313365890618</v>
      </c>
      <c r="I19" s="89">
        <v>1887.90357861711</v>
      </c>
      <c r="J19" s="89">
        <v>1050.6296235012701</v>
      </c>
      <c r="K19" s="89">
        <v>1598.1889643826901</v>
      </c>
      <c r="L19" s="90">
        <v>5160.0355323916901</v>
      </c>
      <c r="M19" s="89">
        <v>1472.1751927087901</v>
      </c>
      <c r="N19" s="89">
        <v>1903.00429724583</v>
      </c>
      <c r="O19" s="89">
        <v>1672.29778113973</v>
      </c>
      <c r="P19" s="89">
        <v>1383.8419500498401</v>
      </c>
      <c r="Q19" s="90">
        <v>6431.3192211442001</v>
      </c>
      <c r="R19" s="89">
        <v>1508.25989019336</v>
      </c>
      <c r="S19" s="89">
        <v>2194.8741667825602</v>
      </c>
      <c r="T19" s="89">
        <v>1803.5497053070601</v>
      </c>
      <c r="U19" s="89">
        <v>1640.6009637642601</v>
      </c>
      <c r="V19" s="90">
        <v>7147.2847260472499</v>
      </c>
      <c r="W19" s="89">
        <v>1418.9705844109301</v>
      </c>
      <c r="X19" s="89">
        <v>2110.81898747373</v>
      </c>
      <c r="Y19" s="89">
        <v>2003.75308941658</v>
      </c>
      <c r="Z19" s="89">
        <v>1858.9438198903899</v>
      </c>
      <c r="AA19" s="90">
        <v>7392.4864811916304</v>
      </c>
      <c r="AB19" s="89">
        <v>1585.5744036118399</v>
      </c>
      <c r="AC19" s="89">
        <v>1837.89432351292</v>
      </c>
      <c r="AD19" s="89">
        <v>2159.9674264755299</v>
      </c>
      <c r="AE19" s="89">
        <v>2025.22644735481</v>
      </c>
      <c r="AF19" s="90">
        <v>7608.6626009551101</v>
      </c>
      <c r="AG19" s="89">
        <v>1915.7234800188501</v>
      </c>
      <c r="AH19" s="89">
        <v>2554.3837212380099</v>
      </c>
      <c r="AI19" s="89">
        <v>2271.7934485115902</v>
      </c>
      <c r="AJ19" s="89">
        <v>2094.4650063118202</v>
      </c>
      <c r="AK19" s="90">
        <v>8836.3656560802792</v>
      </c>
      <c r="AL19" s="89">
        <v>1784.1740422877001</v>
      </c>
      <c r="AM19" s="197">
        <v>1815.1797892601201</v>
      </c>
      <c r="AN19" s="89">
        <v>2868.5345512337999</v>
      </c>
      <c r="AO19" s="197">
        <v>2485.2511493874599</v>
      </c>
      <c r="AP19" s="89">
        <v>2161.1027042688602</v>
      </c>
      <c r="AQ19" s="197">
        <v>2194.7731444419805</v>
      </c>
      <c r="AR19" s="89">
        <v>2408.1622219031301</v>
      </c>
      <c r="AS19" s="197">
        <f t="shared" si="1"/>
        <v>2735.4499353544288</v>
      </c>
      <c r="AT19" s="90">
        <v>9221.9735196934907</v>
      </c>
      <c r="AU19" s="197">
        <v>9230.6540184439891</v>
      </c>
      <c r="AV19" s="89">
        <v>2280.39648534568</v>
      </c>
      <c r="AW19" s="89">
        <v>3461.0897711627999</v>
      </c>
      <c r="AX19" s="89">
        <v>2967.1188325012499</v>
      </c>
      <c r="AY19" s="89">
        <v>2330.4117014379499</v>
      </c>
      <c r="AZ19" s="90">
        <v>11039.0167904477</v>
      </c>
      <c r="BA19" s="89">
        <v>3136.9660578754801</v>
      </c>
      <c r="BB19"/>
      <c r="BC19" s="165">
        <f t="shared" si="2"/>
        <v>0.37562308924535759</v>
      </c>
      <c r="BD19" s="463"/>
    </row>
    <row r="20" spans="1:56">
      <c r="A20" s="21" t="s">
        <v>109</v>
      </c>
      <c r="B20" s="29" t="s">
        <v>34</v>
      </c>
      <c r="C20" s="91">
        <v>-477</v>
      </c>
      <c r="D20" s="91">
        <v>-601</v>
      </c>
      <c r="E20" s="91">
        <v>-600</v>
      </c>
      <c r="F20" s="92">
        <v>-615</v>
      </c>
      <c r="G20" s="93">
        <v>-2293</v>
      </c>
      <c r="H20" s="92">
        <v>-402.15866241056102</v>
      </c>
      <c r="I20" s="92">
        <v>-496.57518964144498</v>
      </c>
      <c r="J20" s="92">
        <v>-493.47213054313698</v>
      </c>
      <c r="K20" s="92">
        <v>-394.91271652785298</v>
      </c>
      <c r="L20" s="93">
        <v>-1787.1186991229999</v>
      </c>
      <c r="M20" s="92">
        <v>-399.39473048784401</v>
      </c>
      <c r="N20" s="92">
        <v>-351.31186864216198</v>
      </c>
      <c r="O20" s="92">
        <v>-336.63839985829901</v>
      </c>
      <c r="P20" s="92">
        <v>-335.12625726243101</v>
      </c>
      <c r="Q20" s="93">
        <v>-1422.47125625074</v>
      </c>
      <c r="R20" s="92">
        <v>-314.07068446166397</v>
      </c>
      <c r="S20" s="92">
        <v>-227.57740334627701</v>
      </c>
      <c r="T20" s="92">
        <v>-218.39224741160299</v>
      </c>
      <c r="U20" s="92">
        <v>-321.07283275348198</v>
      </c>
      <c r="V20" s="93">
        <v>-1081.1131679730299</v>
      </c>
      <c r="W20" s="92">
        <v>-224.757853838035</v>
      </c>
      <c r="X20" s="92">
        <v>-357.54365720782403</v>
      </c>
      <c r="Y20" s="92">
        <v>-334.61443079117799</v>
      </c>
      <c r="Z20" s="92">
        <v>-339.50398848768799</v>
      </c>
      <c r="AA20" s="93">
        <v>-1256.4199303247201</v>
      </c>
      <c r="AB20" s="92">
        <v>-620.878994251731</v>
      </c>
      <c r="AC20" s="92">
        <v>-842.26842270043801</v>
      </c>
      <c r="AD20" s="92">
        <v>-604.96198255525599</v>
      </c>
      <c r="AE20" s="92">
        <v>-538.04264803549495</v>
      </c>
      <c r="AF20" s="93">
        <v>-2606.1520475429202</v>
      </c>
      <c r="AG20" s="92">
        <v>-383.81658840196599</v>
      </c>
      <c r="AH20" s="92">
        <v>-279.49924939703601</v>
      </c>
      <c r="AI20" s="92">
        <v>-265.589199364237</v>
      </c>
      <c r="AJ20" s="92">
        <v>-646.69536545664005</v>
      </c>
      <c r="AK20" s="93">
        <v>-1575.60040261988</v>
      </c>
      <c r="AL20" s="92">
        <v>-740.79426158287504</v>
      </c>
      <c r="AM20" s="346">
        <v>-740.49026158287495</v>
      </c>
      <c r="AN20" s="92">
        <v>-202.57872015507999</v>
      </c>
      <c r="AO20" s="346">
        <v>-202.41972015507906</v>
      </c>
      <c r="AP20" s="92">
        <v>-359.96585820246003</v>
      </c>
      <c r="AQ20" s="346">
        <v>-359.87785820245608</v>
      </c>
      <c r="AR20" s="92">
        <v>-442.853562953319</v>
      </c>
      <c r="AS20" s="406">
        <f t="shared" si="1"/>
        <v>-443.01756295331984</v>
      </c>
      <c r="AT20" s="93">
        <v>-1746.1924028937301</v>
      </c>
      <c r="AU20" s="346">
        <v>-1745.8054028937299</v>
      </c>
      <c r="AV20" s="92">
        <v>-374.14921110865299</v>
      </c>
      <c r="AW20" s="92">
        <v>-534.16225763665898</v>
      </c>
      <c r="AX20" s="92">
        <v>-429.20743874206602</v>
      </c>
      <c r="AY20" s="92">
        <v>-439.77136189437698</v>
      </c>
      <c r="AZ20" s="93">
        <v>-1777.29026938176</v>
      </c>
      <c r="BA20" s="92">
        <v>-400.01912287778202</v>
      </c>
      <c r="BB20"/>
      <c r="BC20" s="165">
        <f t="shared" si="2"/>
        <v>6.9143301658910694E-2</v>
      </c>
      <c r="BD20" s="463"/>
    </row>
    <row r="21" spans="1:56" hidden="1" outlineLevel="1">
      <c r="A21" s="94" t="s">
        <v>110</v>
      </c>
      <c r="B21" s="31" t="s">
        <v>36</v>
      </c>
      <c r="C21" s="95"/>
      <c r="D21" s="95"/>
      <c r="E21" s="95"/>
      <c r="F21" s="96"/>
      <c r="G21" s="97"/>
      <c r="H21" s="96">
        <v>0</v>
      </c>
      <c r="I21" s="96">
        <v>-50</v>
      </c>
      <c r="J21" s="96">
        <v>-50</v>
      </c>
      <c r="K21" s="96">
        <v>0</v>
      </c>
      <c r="L21" s="97">
        <v>-100</v>
      </c>
      <c r="M21" s="96">
        <v>-40</v>
      </c>
      <c r="N21" s="96">
        <v>0</v>
      </c>
      <c r="O21" s="96">
        <v>-75</v>
      </c>
      <c r="P21" s="96">
        <v>0</v>
      </c>
      <c r="Q21" s="97">
        <v>-115</v>
      </c>
      <c r="R21" s="96">
        <v>0</v>
      </c>
      <c r="S21" s="96">
        <v>-4.5999999999999996</v>
      </c>
      <c r="T21" s="96">
        <v>0</v>
      </c>
      <c r="U21" s="96">
        <v>-75</v>
      </c>
      <c r="V21" s="97">
        <v>-79.599999999999994</v>
      </c>
      <c r="W21" s="96">
        <v>0</v>
      </c>
      <c r="X21" s="96">
        <v>0</v>
      </c>
      <c r="Y21" s="96">
        <v>0</v>
      </c>
      <c r="Z21" s="96">
        <v>0</v>
      </c>
      <c r="AA21" s="97">
        <v>0</v>
      </c>
      <c r="AB21" s="96">
        <v>0</v>
      </c>
      <c r="AC21" s="96">
        <v>0</v>
      </c>
      <c r="AD21" s="96">
        <v>0</v>
      </c>
      <c r="AE21" s="96">
        <v>0</v>
      </c>
      <c r="AF21" s="97">
        <v>0</v>
      </c>
      <c r="AG21" s="96">
        <v>0</v>
      </c>
      <c r="AH21" s="96">
        <v>0</v>
      </c>
      <c r="AI21" s="96">
        <v>0</v>
      </c>
      <c r="AJ21" s="96">
        <v>0</v>
      </c>
      <c r="AK21" s="97">
        <v>0</v>
      </c>
      <c r="AL21" s="96">
        <v>0</v>
      </c>
      <c r="AM21" s="347">
        <v>0</v>
      </c>
      <c r="AN21" s="96">
        <v>0</v>
      </c>
      <c r="AO21" s="347">
        <v>0</v>
      </c>
      <c r="AP21" s="96">
        <v>0</v>
      </c>
      <c r="AQ21" s="347">
        <v>0</v>
      </c>
      <c r="AR21" s="96">
        <v>0</v>
      </c>
      <c r="AS21" s="347">
        <f t="shared" si="1"/>
        <v>0</v>
      </c>
      <c r="AT21" s="97">
        <v>0</v>
      </c>
      <c r="AU21" s="347">
        <v>0</v>
      </c>
      <c r="AV21" s="96">
        <v>0</v>
      </c>
      <c r="AW21" s="96">
        <v>0</v>
      </c>
      <c r="AX21" s="96">
        <v>0</v>
      </c>
      <c r="AY21" s="96">
        <v>0</v>
      </c>
      <c r="AZ21" s="97">
        <v>0</v>
      </c>
      <c r="BA21" s="96">
        <v>0</v>
      </c>
      <c r="BB21"/>
      <c r="BC21" s="165" t="str">
        <f t="shared" si="2"/>
        <v>ns</v>
      </c>
      <c r="BD21" s="463"/>
    </row>
    <row r="22" spans="1:56" collapsed="1">
      <c r="A22" s="21" t="s">
        <v>111</v>
      </c>
      <c r="B22" s="29" t="s">
        <v>38</v>
      </c>
      <c r="C22" s="91">
        <v>112</v>
      </c>
      <c r="D22" s="91">
        <v>6</v>
      </c>
      <c r="E22" s="91">
        <v>300</v>
      </c>
      <c r="F22" s="92">
        <v>37</v>
      </c>
      <c r="G22" s="93">
        <v>455</v>
      </c>
      <c r="H22" s="92">
        <v>122.88096018447099</v>
      </c>
      <c r="I22" s="92">
        <v>120.93952110676901</v>
      </c>
      <c r="J22" s="92">
        <v>149.26324131210501</v>
      </c>
      <c r="K22" s="92">
        <v>125.219014851729</v>
      </c>
      <c r="L22" s="93">
        <v>518.30273745507395</v>
      </c>
      <c r="M22" s="92">
        <v>215.00520321477001</v>
      </c>
      <c r="N22" s="92">
        <v>223.75532078757601</v>
      </c>
      <c r="O22" s="92">
        <v>238.84533560070801</v>
      </c>
      <c r="P22" s="92">
        <v>50.215608128466201</v>
      </c>
      <c r="Q22" s="93">
        <v>727.82146773151999</v>
      </c>
      <c r="R22" s="92">
        <v>92.593518188850595</v>
      </c>
      <c r="S22" s="92">
        <v>77.413676488530996</v>
      </c>
      <c r="T22" s="92">
        <v>78.1565511222975</v>
      </c>
      <c r="U22" s="92">
        <v>7.3933229895797403</v>
      </c>
      <c r="V22" s="93">
        <v>255.55706878925901</v>
      </c>
      <c r="W22" s="92">
        <v>85.076258657003805</v>
      </c>
      <c r="X22" s="92">
        <v>108.140494334846</v>
      </c>
      <c r="Y22" s="92">
        <v>82.143646868313397</v>
      </c>
      <c r="Z22" s="92">
        <v>76.300647105413404</v>
      </c>
      <c r="AA22" s="93">
        <v>351.66104696557699</v>
      </c>
      <c r="AB22" s="92">
        <v>89.970224129866295</v>
      </c>
      <c r="AC22" s="92">
        <v>88.358941065060094</v>
      </c>
      <c r="AD22" s="92">
        <v>98.460315651878403</v>
      </c>
      <c r="AE22" s="92">
        <v>136.51820722512801</v>
      </c>
      <c r="AF22" s="93">
        <v>413.307688071933</v>
      </c>
      <c r="AG22" s="92">
        <v>86.820654632755605</v>
      </c>
      <c r="AH22" s="92">
        <v>101.450323784685</v>
      </c>
      <c r="AI22" s="92">
        <v>102.995289209314</v>
      </c>
      <c r="AJ22" s="92">
        <v>81.845163393248598</v>
      </c>
      <c r="AK22" s="93">
        <v>373.11143102000398</v>
      </c>
      <c r="AL22" s="92">
        <v>95.363189337063403</v>
      </c>
      <c r="AM22" s="346">
        <v>95.363189337063403</v>
      </c>
      <c r="AN22" s="92">
        <v>93.502440077465806</v>
      </c>
      <c r="AO22" s="346">
        <v>93.503440077465598</v>
      </c>
      <c r="AP22" s="92">
        <v>101.93465568956501</v>
      </c>
      <c r="AQ22" s="346">
        <v>101.93365568956497</v>
      </c>
      <c r="AR22" s="92">
        <v>80.178176971152197</v>
      </c>
      <c r="AS22" s="406">
        <f t="shared" si="1"/>
        <v>80.178176971152055</v>
      </c>
      <c r="AT22" s="93">
        <v>370.978462075246</v>
      </c>
      <c r="AU22" s="346">
        <v>370.978462075246</v>
      </c>
      <c r="AV22" s="92">
        <v>86.056898055138006</v>
      </c>
      <c r="AW22" s="92">
        <v>26.988144534953602</v>
      </c>
      <c r="AX22" s="92">
        <v>23.218350606600701</v>
      </c>
      <c r="AY22" s="92">
        <v>60.711003778453197</v>
      </c>
      <c r="AZ22" s="93">
        <v>196.86539697514601</v>
      </c>
      <c r="BA22" s="92">
        <v>42.702840850034697</v>
      </c>
      <c r="BB22"/>
      <c r="BC22" s="165">
        <f t="shared" si="2"/>
        <v>-0.50378363832409678</v>
      </c>
      <c r="BD22" s="463"/>
    </row>
    <row r="23" spans="1:56">
      <c r="A23" s="21" t="s">
        <v>112</v>
      </c>
      <c r="B23" s="29" t="s">
        <v>40</v>
      </c>
      <c r="C23" s="91">
        <v>-2</v>
      </c>
      <c r="D23" s="91">
        <v>3</v>
      </c>
      <c r="E23" s="91">
        <v>1</v>
      </c>
      <c r="F23" s="92">
        <v>36</v>
      </c>
      <c r="G23" s="93">
        <v>38</v>
      </c>
      <c r="H23" s="92">
        <v>0.18731361035244801</v>
      </c>
      <c r="I23" s="92">
        <v>2.9401205143538598</v>
      </c>
      <c r="J23" s="92">
        <v>-49.501211263497098</v>
      </c>
      <c r="K23" s="92">
        <v>-5.76697856937197</v>
      </c>
      <c r="L23" s="93">
        <v>-52.1407557081628</v>
      </c>
      <c r="M23" s="92">
        <v>-0.50882458691358601</v>
      </c>
      <c r="N23" s="92">
        <v>8.1669720406658E-2</v>
      </c>
      <c r="O23" s="92">
        <v>-7.2904748391660403</v>
      </c>
      <c r="P23" s="92">
        <v>13.4314335208073</v>
      </c>
      <c r="Q23" s="93">
        <v>5.7138038151343098</v>
      </c>
      <c r="R23" s="92">
        <v>18.4007199409936</v>
      </c>
      <c r="S23" s="92">
        <v>14.0405723183242</v>
      </c>
      <c r="T23" s="92">
        <v>-9.2335157891222805E-2</v>
      </c>
      <c r="U23" s="92">
        <v>56.441791516654099</v>
      </c>
      <c r="V23" s="93">
        <v>88.790748618080698</v>
      </c>
      <c r="W23" s="92">
        <v>22.779712068167701</v>
      </c>
      <c r="X23" s="92">
        <v>-0.87683448573235201</v>
      </c>
      <c r="Y23" s="92">
        <v>17.4880288195906</v>
      </c>
      <c r="Z23" s="92">
        <v>14.283180580784</v>
      </c>
      <c r="AA23" s="93">
        <v>53.674086982809897</v>
      </c>
      <c r="AB23" s="92">
        <v>5.1514236870530397</v>
      </c>
      <c r="AC23" s="92">
        <v>82.057144461542705</v>
      </c>
      <c r="AD23" s="92">
        <v>-3.06796554304993</v>
      </c>
      <c r="AE23" s="92">
        <v>-9.1633984934306802</v>
      </c>
      <c r="AF23" s="93">
        <v>74.977204112115103</v>
      </c>
      <c r="AG23" s="92">
        <v>3.3041360080469899</v>
      </c>
      <c r="AH23" s="92">
        <v>-37.002894660891897</v>
      </c>
      <c r="AI23" s="92">
        <v>-8.2029166245660203</v>
      </c>
      <c r="AJ23" s="92">
        <v>-9.3003264073306902</v>
      </c>
      <c r="AK23" s="93">
        <v>-51.202001684741603</v>
      </c>
      <c r="AL23" s="92">
        <v>9.5907245673344708</v>
      </c>
      <c r="AM23" s="346">
        <v>9.5907245673344708</v>
      </c>
      <c r="AN23" s="92">
        <v>10.7979028231793</v>
      </c>
      <c r="AO23" s="346">
        <v>10.79790282317933</v>
      </c>
      <c r="AP23" s="92">
        <v>5.4703217330207101</v>
      </c>
      <c r="AQ23" s="346">
        <v>5.4703217330207003</v>
      </c>
      <c r="AR23" s="92">
        <v>-10.427536767041399</v>
      </c>
      <c r="AS23" s="406">
        <f t="shared" si="1"/>
        <v>-10.445536767041402</v>
      </c>
      <c r="AT23" s="93">
        <v>15.4314123564931</v>
      </c>
      <c r="AU23" s="346">
        <v>15.413412356493099</v>
      </c>
      <c r="AV23" s="92">
        <v>3.73576207389209</v>
      </c>
      <c r="AW23" s="92">
        <v>29.056949441234199</v>
      </c>
      <c r="AX23" s="92">
        <v>69.080671741246206</v>
      </c>
      <c r="AY23" s="92">
        <v>-16.848877711050399</v>
      </c>
      <c r="AZ23" s="93">
        <v>85.024505545322</v>
      </c>
      <c r="BA23" s="92">
        <v>-6.4990409670093001</v>
      </c>
      <c r="BB23"/>
      <c r="BC23" s="165" t="str">
        <f t="shared" si="2"/>
        <v>ns</v>
      </c>
      <c r="BD23" s="463"/>
    </row>
    <row r="24" spans="1:56">
      <c r="A24" s="21" t="s">
        <v>113</v>
      </c>
      <c r="B24" s="29" t="s">
        <v>42</v>
      </c>
      <c r="C24" s="91">
        <v>0</v>
      </c>
      <c r="D24" s="91">
        <v>0</v>
      </c>
      <c r="E24" s="91">
        <v>0</v>
      </c>
      <c r="F24" s="92">
        <v>0</v>
      </c>
      <c r="G24" s="93">
        <v>0</v>
      </c>
      <c r="H24" s="92">
        <v>0</v>
      </c>
      <c r="I24" s="92">
        <v>0</v>
      </c>
      <c r="J24" s="92">
        <v>0</v>
      </c>
      <c r="K24" s="92">
        <v>-491</v>
      </c>
      <c r="L24" s="93">
        <v>-491</v>
      </c>
      <c r="M24" s="92">
        <v>0</v>
      </c>
      <c r="N24" s="92">
        <v>0</v>
      </c>
      <c r="O24" s="92">
        <v>0</v>
      </c>
      <c r="P24" s="92">
        <v>186.45135570414499</v>
      </c>
      <c r="Q24" s="93">
        <v>186.45135570414499</v>
      </c>
      <c r="R24" s="92">
        <v>85.569000000000003</v>
      </c>
      <c r="S24" s="92">
        <v>0</v>
      </c>
      <c r="T24" s="92">
        <v>0</v>
      </c>
      <c r="U24" s="92">
        <v>0</v>
      </c>
      <c r="V24" s="93">
        <v>85.569000000000003</v>
      </c>
      <c r="W24" s="92">
        <v>0</v>
      </c>
      <c r="X24" s="92">
        <v>0</v>
      </c>
      <c r="Y24" s="92">
        <v>0</v>
      </c>
      <c r="Z24" s="92">
        <v>-589.43100000000004</v>
      </c>
      <c r="AA24" s="93">
        <v>-589.43100000000004</v>
      </c>
      <c r="AB24" s="92">
        <v>0</v>
      </c>
      <c r="AC24" s="92">
        <v>0</v>
      </c>
      <c r="AD24" s="92">
        <v>0</v>
      </c>
      <c r="AE24" s="92">
        <v>-903</v>
      </c>
      <c r="AF24" s="93">
        <v>-903</v>
      </c>
      <c r="AG24" s="92">
        <v>0</v>
      </c>
      <c r="AH24" s="92">
        <v>377.63200000000001</v>
      </c>
      <c r="AI24" s="92">
        <v>6.1734623126250499E-2</v>
      </c>
      <c r="AJ24" s="92">
        <v>119.234282879273</v>
      </c>
      <c r="AK24" s="93">
        <v>496.92801750239897</v>
      </c>
      <c r="AL24" s="92">
        <v>0</v>
      </c>
      <c r="AM24" s="346">
        <v>0</v>
      </c>
      <c r="AN24" s="92">
        <v>0</v>
      </c>
      <c r="AO24" s="346">
        <v>0</v>
      </c>
      <c r="AP24" s="92">
        <v>0</v>
      </c>
      <c r="AQ24" s="346">
        <v>0</v>
      </c>
      <c r="AR24" s="92">
        <v>0</v>
      </c>
      <c r="AS24" s="406">
        <f t="shared" si="1"/>
        <v>0</v>
      </c>
      <c r="AT24" s="93">
        <v>0</v>
      </c>
      <c r="AU24" s="346">
        <v>0</v>
      </c>
      <c r="AV24" s="92">
        <v>0</v>
      </c>
      <c r="AW24" s="92">
        <v>0</v>
      </c>
      <c r="AX24" s="92">
        <v>0</v>
      </c>
      <c r="AY24" s="92">
        <v>2.3460000000000001</v>
      </c>
      <c r="AZ24" s="93">
        <v>2.3460000000000001</v>
      </c>
      <c r="BA24" s="92">
        <v>0</v>
      </c>
      <c r="BB24"/>
      <c r="BC24" s="165" t="str">
        <f t="shared" si="2"/>
        <v>ns</v>
      </c>
      <c r="BD24" s="463"/>
    </row>
    <row r="25" spans="1:56">
      <c r="A25" s="23" t="s">
        <v>114</v>
      </c>
      <c r="B25" s="28" t="s">
        <v>44</v>
      </c>
      <c r="C25" s="88">
        <v>839</v>
      </c>
      <c r="D25" s="88">
        <v>1250</v>
      </c>
      <c r="E25" s="88">
        <v>881</v>
      </c>
      <c r="F25" s="89">
        <v>841</v>
      </c>
      <c r="G25" s="90">
        <v>3811</v>
      </c>
      <c r="H25" s="89">
        <v>344.22297727488098</v>
      </c>
      <c r="I25" s="89">
        <v>1515.20803059678</v>
      </c>
      <c r="J25" s="89">
        <v>656.919523006742</v>
      </c>
      <c r="K25" s="89">
        <v>831.72828413719799</v>
      </c>
      <c r="L25" s="90">
        <v>3348.07881501561</v>
      </c>
      <c r="M25" s="89">
        <v>1287.2768408488</v>
      </c>
      <c r="N25" s="89">
        <v>1775.52941911165</v>
      </c>
      <c r="O25" s="89">
        <v>1567.21424204298</v>
      </c>
      <c r="P25" s="89">
        <v>1298.8140901408301</v>
      </c>
      <c r="Q25" s="90">
        <v>5928.8345921442597</v>
      </c>
      <c r="R25" s="89">
        <v>1390.7524438615401</v>
      </c>
      <c r="S25" s="89">
        <v>2058.7510122431399</v>
      </c>
      <c r="T25" s="89">
        <v>1663.2216738598599</v>
      </c>
      <c r="U25" s="89">
        <v>1383.36324551701</v>
      </c>
      <c r="V25" s="90">
        <v>6496.0883754815604</v>
      </c>
      <c r="W25" s="89">
        <v>1302.06870129807</v>
      </c>
      <c r="X25" s="89">
        <v>1860.5389901150199</v>
      </c>
      <c r="Y25" s="89">
        <v>1768.7703343133101</v>
      </c>
      <c r="Z25" s="89">
        <v>1020.5926590888999</v>
      </c>
      <c r="AA25" s="90">
        <v>5951.97068481529</v>
      </c>
      <c r="AB25" s="89">
        <v>1059.8170571770299</v>
      </c>
      <c r="AC25" s="89">
        <v>1166.04198633909</v>
      </c>
      <c r="AD25" s="89">
        <v>1650.3977940290999</v>
      </c>
      <c r="AE25" s="89">
        <v>711.53860805101499</v>
      </c>
      <c r="AF25" s="90">
        <v>4587.7954455962299</v>
      </c>
      <c r="AG25" s="89">
        <v>1622.0316822576899</v>
      </c>
      <c r="AH25" s="89">
        <v>2716.9639009647699</v>
      </c>
      <c r="AI25" s="89">
        <v>2101.05835635523</v>
      </c>
      <c r="AJ25" s="89">
        <v>1639.54876072037</v>
      </c>
      <c r="AK25" s="90">
        <v>8079.60270029807</v>
      </c>
      <c r="AL25" s="89">
        <v>1148.33369460923</v>
      </c>
      <c r="AM25" s="197">
        <v>1179.64344158165</v>
      </c>
      <c r="AN25" s="89">
        <v>2770.25617397937</v>
      </c>
      <c r="AO25" s="197">
        <v>2387.1327721330099</v>
      </c>
      <c r="AP25" s="89">
        <v>1908.5418234889801</v>
      </c>
      <c r="AQ25" s="197">
        <v>1942.2992636621102</v>
      </c>
      <c r="AR25" s="89">
        <v>2035.0592991539199</v>
      </c>
      <c r="AS25" s="197">
        <f t="shared" si="1"/>
        <v>2362.16501260522</v>
      </c>
      <c r="AT25" s="90">
        <v>7862.1909912314904</v>
      </c>
      <c r="AU25" s="197">
        <v>7871.2404899819903</v>
      </c>
      <c r="AV25" s="89">
        <v>1996.0399343660599</v>
      </c>
      <c r="AW25" s="89">
        <v>2982.97260750233</v>
      </c>
      <c r="AX25" s="89">
        <v>2630.2104161070201</v>
      </c>
      <c r="AY25" s="89">
        <v>1936.8484656109799</v>
      </c>
      <c r="AZ25" s="90">
        <v>9545.9624235863903</v>
      </c>
      <c r="BA25" s="89">
        <v>2773.1507348807299</v>
      </c>
      <c r="BB25"/>
      <c r="BC25" s="165">
        <f t="shared" si="2"/>
        <v>0.38932627906639539</v>
      </c>
      <c r="BD25" s="463"/>
    </row>
    <row r="26" spans="1:56">
      <c r="A26" s="21" t="s">
        <v>46</v>
      </c>
      <c r="B26" s="29" t="s">
        <v>46</v>
      </c>
      <c r="C26" s="91">
        <v>-288</v>
      </c>
      <c r="D26" s="91">
        <v>-429</v>
      </c>
      <c r="E26" s="91">
        <v>-93</v>
      </c>
      <c r="F26" s="92">
        <v>-88</v>
      </c>
      <c r="G26" s="93">
        <v>-898</v>
      </c>
      <c r="H26" s="92">
        <v>-11.8626129931669</v>
      </c>
      <c r="I26" s="92">
        <v>-254.972631122699</v>
      </c>
      <c r="J26" s="92">
        <v>32.742808010926602</v>
      </c>
      <c r="K26" s="92">
        <v>-460.90051952250298</v>
      </c>
      <c r="L26" s="93">
        <v>-694.99295562744305</v>
      </c>
      <c r="M26" s="92">
        <v>-342.53725560163599</v>
      </c>
      <c r="N26" s="92">
        <v>-320.74783729683401</v>
      </c>
      <c r="O26" s="92">
        <v>-366.71593251520801</v>
      </c>
      <c r="P26" s="92">
        <v>-702.58630234223199</v>
      </c>
      <c r="Q26" s="93">
        <v>-1732.5873277559101</v>
      </c>
      <c r="R26" s="92">
        <v>-362.22243422482899</v>
      </c>
      <c r="S26" s="92">
        <v>-447.77538652496997</v>
      </c>
      <c r="T26" s="92">
        <v>-433.867580854256</v>
      </c>
      <c r="U26" s="92">
        <v>-221.930238509286</v>
      </c>
      <c r="V26" s="93">
        <v>-1465.7956401133399</v>
      </c>
      <c r="W26" s="92">
        <v>-394.37256670791999</v>
      </c>
      <c r="X26" s="92">
        <v>-485.19321184333398</v>
      </c>
      <c r="Y26" s="92">
        <v>-422.88108235378797</v>
      </c>
      <c r="Z26" s="92">
        <v>846.52429604881502</v>
      </c>
      <c r="AA26" s="93">
        <v>-455.92256485622602</v>
      </c>
      <c r="AB26" s="92">
        <v>-260.76297629837597</v>
      </c>
      <c r="AC26" s="92">
        <v>-85.810657385340903</v>
      </c>
      <c r="AD26" s="92">
        <v>-345.69332008347402</v>
      </c>
      <c r="AE26" s="92">
        <v>-436.449438128672</v>
      </c>
      <c r="AF26" s="93">
        <v>-1128.7163918958599</v>
      </c>
      <c r="AG26" s="92">
        <v>-378.08793324360698</v>
      </c>
      <c r="AH26" s="92">
        <v>-396.880964536563</v>
      </c>
      <c r="AI26" s="92">
        <v>-469.87468252970098</v>
      </c>
      <c r="AJ26" s="92">
        <v>8.9987587576546595</v>
      </c>
      <c r="AK26" s="93">
        <v>-1235.8448215522201</v>
      </c>
      <c r="AL26" s="92">
        <v>-391.28741554905599</v>
      </c>
      <c r="AM26" s="346">
        <v>-400.741415549056</v>
      </c>
      <c r="AN26" s="92">
        <v>-586.43768441097905</v>
      </c>
      <c r="AO26" s="346">
        <v>-549.44484501684303</v>
      </c>
      <c r="AP26" s="92">
        <v>-460.61666300917602</v>
      </c>
      <c r="AQ26" s="346">
        <v>-532.87450240331088</v>
      </c>
      <c r="AR26" s="92">
        <v>-223.974185702189</v>
      </c>
      <c r="AS26" s="406">
        <f t="shared" si="1"/>
        <v>-323.26309987128002</v>
      </c>
      <c r="AT26" s="93">
        <v>-1662.3159486714001</v>
      </c>
      <c r="AU26" s="346">
        <v>-1806.3238628404899</v>
      </c>
      <c r="AV26" s="92">
        <v>-521.423073647043</v>
      </c>
      <c r="AW26" s="92">
        <v>-677.39448954355896</v>
      </c>
      <c r="AX26" s="92">
        <v>-632.94624884441703</v>
      </c>
      <c r="AY26" s="92">
        <v>-368.75226883422698</v>
      </c>
      <c r="AZ26" s="93">
        <v>-2200.5160808692499</v>
      </c>
      <c r="BA26" s="92">
        <v>-610.48429737863205</v>
      </c>
      <c r="BB26"/>
      <c r="BC26" s="165">
        <f t="shared" si="2"/>
        <v>0.17080414778858755</v>
      </c>
      <c r="BD26" s="463"/>
    </row>
    <row r="27" spans="1:56">
      <c r="A27" s="21" t="s">
        <v>115</v>
      </c>
      <c r="B27" s="29" t="s">
        <v>48</v>
      </c>
      <c r="C27" s="91">
        <v>347</v>
      </c>
      <c r="D27" s="91">
        <v>231</v>
      </c>
      <c r="E27" s="91">
        <v>247</v>
      </c>
      <c r="F27" s="92">
        <v>233</v>
      </c>
      <c r="G27" s="93">
        <v>1058</v>
      </c>
      <c r="H27" s="92">
        <v>-2.1000000000000001E-2</v>
      </c>
      <c r="I27" s="92">
        <v>11.278</v>
      </c>
      <c r="J27" s="92">
        <v>1272.1179999999999</v>
      </c>
      <c r="K27" s="92">
        <v>19.619996564005302</v>
      </c>
      <c r="L27" s="93">
        <v>1302.9949965640101</v>
      </c>
      <c r="M27" s="92">
        <v>14.6943888296945</v>
      </c>
      <c r="N27" s="92">
        <v>30.775124597533999</v>
      </c>
      <c r="O27" s="92">
        <v>-2.4632340958300198</v>
      </c>
      <c r="P27" s="92">
        <v>-22.941269675061999</v>
      </c>
      <c r="Q27" s="93">
        <v>20.0650096563365</v>
      </c>
      <c r="R27" s="92">
        <v>-0.76100000000000001</v>
      </c>
      <c r="S27" s="92">
        <v>-1.0740000000000001</v>
      </c>
      <c r="T27" s="92">
        <v>-1.161</v>
      </c>
      <c r="U27" s="92">
        <v>-2.5999999999999999E-2</v>
      </c>
      <c r="V27" s="93">
        <v>-3.0219999999999998</v>
      </c>
      <c r="W27" s="92">
        <v>-4.0000000000000001E-3</v>
      </c>
      <c r="X27" s="92">
        <v>8.2469999999999999</v>
      </c>
      <c r="Y27" s="92">
        <v>4.0000000000000001E-3</v>
      </c>
      <c r="Z27" s="92">
        <v>-45.971107891886298</v>
      </c>
      <c r="AA27" s="93">
        <v>-37.724107891886298</v>
      </c>
      <c r="AB27" s="92">
        <v>-0.40873503782354398</v>
      </c>
      <c r="AC27" s="92">
        <v>-0.147858773948324</v>
      </c>
      <c r="AD27" s="92">
        <v>-124.74399486647999</v>
      </c>
      <c r="AE27" s="92">
        <v>-95.860757232926403</v>
      </c>
      <c r="AF27" s="93">
        <v>-221.16134591117799</v>
      </c>
      <c r="AG27" s="92">
        <v>-5.9872356696655098</v>
      </c>
      <c r="AH27" s="92">
        <v>10.7664479994089</v>
      </c>
      <c r="AI27" s="92">
        <v>-2.8506204016898402</v>
      </c>
      <c r="AJ27" s="92">
        <v>3.5377616257480402</v>
      </c>
      <c r="AK27" s="93">
        <v>5.4663535538015999</v>
      </c>
      <c r="AL27" s="92">
        <v>1.7658891984887499</v>
      </c>
      <c r="AM27" s="346">
        <v>1.2898891984887799</v>
      </c>
      <c r="AN27" s="92">
        <v>18.461580646956499</v>
      </c>
      <c r="AO27" s="346">
        <v>23.09758064695642</v>
      </c>
      <c r="AP27" s="92">
        <v>123.10116850762201</v>
      </c>
      <c r="AQ27" s="346">
        <v>123.10116850762179</v>
      </c>
      <c r="AR27" s="92">
        <v>-26.839495903139099</v>
      </c>
      <c r="AS27" s="406">
        <f t="shared" si="1"/>
        <v>-26.839495903138996</v>
      </c>
      <c r="AT27" s="93">
        <v>116.489142449928</v>
      </c>
      <c r="AU27" s="346">
        <v>120.64914244992799</v>
      </c>
      <c r="AV27" s="92">
        <v>1.81</v>
      </c>
      <c r="AW27" s="92">
        <v>3.907</v>
      </c>
      <c r="AX27" s="92">
        <v>1.5578526829146599</v>
      </c>
      <c r="AY27" s="92">
        <v>-9.9940477102733496</v>
      </c>
      <c r="AZ27" s="93">
        <v>-2.61019502735869</v>
      </c>
      <c r="BA27" s="92">
        <v>0</v>
      </c>
      <c r="BB27"/>
      <c r="BC27" s="165">
        <f t="shared" si="2"/>
        <v>-1</v>
      </c>
      <c r="BD27" s="463"/>
    </row>
    <row r="28" spans="1:56">
      <c r="A28" s="23" t="s">
        <v>116</v>
      </c>
      <c r="B28" s="28" t="s">
        <v>50</v>
      </c>
      <c r="C28" s="88">
        <v>898</v>
      </c>
      <c r="D28" s="88">
        <v>1052</v>
      </c>
      <c r="E28" s="88">
        <v>1035</v>
      </c>
      <c r="F28" s="89">
        <v>986</v>
      </c>
      <c r="G28" s="90">
        <v>3971</v>
      </c>
      <c r="H28" s="89">
        <v>332.33936428171501</v>
      </c>
      <c r="I28" s="89">
        <v>1271.51339947408</v>
      </c>
      <c r="J28" s="89">
        <v>1961.7803310176701</v>
      </c>
      <c r="K28" s="89">
        <v>390.44776117870202</v>
      </c>
      <c r="L28" s="90">
        <v>3956.0808559521702</v>
      </c>
      <c r="M28" s="89">
        <v>959.433974076862</v>
      </c>
      <c r="N28" s="89">
        <v>1485.55670641235</v>
      </c>
      <c r="O28" s="89">
        <v>1198.03507543194</v>
      </c>
      <c r="P28" s="89">
        <v>573.28651812353496</v>
      </c>
      <c r="Q28" s="90">
        <v>4216.3122740446897</v>
      </c>
      <c r="R28" s="89">
        <v>1027.7690096367101</v>
      </c>
      <c r="S28" s="89">
        <v>1609.90162571817</v>
      </c>
      <c r="T28" s="89">
        <v>1228.1930930056101</v>
      </c>
      <c r="U28" s="89">
        <v>1161.40700700772</v>
      </c>
      <c r="V28" s="90">
        <v>5027.2707353682099</v>
      </c>
      <c r="W28" s="89">
        <v>907.69213459014395</v>
      </c>
      <c r="X28" s="89">
        <v>1383.5927782716799</v>
      </c>
      <c r="Y28" s="89">
        <v>1345.8932519595201</v>
      </c>
      <c r="Z28" s="89">
        <v>1821.1458472458301</v>
      </c>
      <c r="AA28" s="90">
        <v>5458.3240120671799</v>
      </c>
      <c r="AB28" s="89">
        <v>798.64534584083106</v>
      </c>
      <c r="AC28" s="89">
        <v>1080.0834701798001</v>
      </c>
      <c r="AD28" s="89">
        <v>1179.96047907915</v>
      </c>
      <c r="AE28" s="89">
        <v>179.22841268941599</v>
      </c>
      <c r="AF28" s="90">
        <v>3237.91770778919</v>
      </c>
      <c r="AG28" s="89">
        <v>1237.95651334442</v>
      </c>
      <c r="AH28" s="89">
        <v>2330.84938442762</v>
      </c>
      <c r="AI28" s="89">
        <v>1628.3330534238401</v>
      </c>
      <c r="AJ28" s="89">
        <v>1652.0852811037701</v>
      </c>
      <c r="AK28" s="90">
        <v>6849.2242322996499</v>
      </c>
      <c r="AL28" s="89">
        <v>758.81216825865704</v>
      </c>
      <c r="AM28" s="197">
        <v>780.19191523107702</v>
      </c>
      <c r="AN28" s="89">
        <v>2202.2800702153399</v>
      </c>
      <c r="AO28" s="197">
        <v>1860.785507763133</v>
      </c>
      <c r="AP28" s="89">
        <v>1571.0263289874299</v>
      </c>
      <c r="AQ28" s="197">
        <v>1532.5259297664202</v>
      </c>
      <c r="AR28" s="89">
        <v>1784.24561754859</v>
      </c>
      <c r="AS28" s="197">
        <f t="shared" si="1"/>
        <v>2012.0624168307991</v>
      </c>
      <c r="AT28" s="90">
        <v>6316.3641850100203</v>
      </c>
      <c r="AU28" s="197">
        <v>6185.5657695914297</v>
      </c>
      <c r="AV28" s="89">
        <v>1476.4268607190199</v>
      </c>
      <c r="AW28" s="89">
        <v>2309.4851179587699</v>
      </c>
      <c r="AX28" s="89">
        <v>1998.82201994552</v>
      </c>
      <c r="AY28" s="89">
        <v>1558.10214906648</v>
      </c>
      <c r="AZ28" s="90">
        <v>7342.8361476897799</v>
      </c>
      <c r="BA28" s="89">
        <v>2162.66643750209</v>
      </c>
      <c r="BB28"/>
      <c r="BC28" s="165">
        <f t="shared" si="2"/>
        <v>0.46479754266247331</v>
      </c>
      <c r="BD28" s="463"/>
    </row>
    <row r="29" spans="1:56">
      <c r="A29" s="21" t="s">
        <v>117</v>
      </c>
      <c r="B29" s="29" t="s">
        <v>52</v>
      </c>
      <c r="C29" s="92">
        <v>-114</v>
      </c>
      <c r="D29" s="92">
        <v>-132</v>
      </c>
      <c r="E29" s="92">
        <v>-105</v>
      </c>
      <c r="F29" s="92">
        <v>-104</v>
      </c>
      <c r="G29" s="93">
        <v>-455</v>
      </c>
      <c r="H29" s="92">
        <v>-104.815318217807</v>
      </c>
      <c r="I29" s="92">
        <v>-113.79929775889499</v>
      </c>
      <c r="J29" s="92">
        <v>-97.591343619524295</v>
      </c>
      <c r="K29" s="92">
        <v>-99.224343147284003</v>
      </c>
      <c r="L29" s="93">
        <v>-415.43030274351099</v>
      </c>
      <c r="M29" s="92">
        <v>-114.05334420957401</v>
      </c>
      <c r="N29" s="92">
        <v>-135.55570350753999</v>
      </c>
      <c r="O29" s="92">
        <v>-131.76212508095199</v>
      </c>
      <c r="P29" s="92">
        <v>-186.145008654657</v>
      </c>
      <c r="Q29" s="93">
        <v>-567.516181452723</v>
      </c>
      <c r="R29" s="92">
        <v>-172.25003513903101</v>
      </c>
      <c r="S29" s="92">
        <v>-173.574745700883</v>
      </c>
      <c r="T29" s="92">
        <v>-127.532109571945</v>
      </c>
      <c r="U29" s="92">
        <v>-153.77236068371701</v>
      </c>
      <c r="V29" s="93">
        <v>-627.12925109557705</v>
      </c>
      <c r="W29" s="92">
        <v>-145.14230553053201</v>
      </c>
      <c r="X29" s="92">
        <v>-161.47366440414001</v>
      </c>
      <c r="Y29" s="92">
        <v>-147.38798806434801</v>
      </c>
      <c r="Z29" s="92">
        <v>-159.88673372993301</v>
      </c>
      <c r="AA29" s="93">
        <v>-613.89069172895302</v>
      </c>
      <c r="AB29" s="92">
        <v>-160.98157215755799</v>
      </c>
      <c r="AC29" s="92">
        <v>-126.05993433645401</v>
      </c>
      <c r="AD29" s="92">
        <v>-203.177009493176</v>
      </c>
      <c r="AE29" s="92">
        <v>-55.540575605691799</v>
      </c>
      <c r="AF29" s="93">
        <v>-545.75909159288005</v>
      </c>
      <c r="AG29" s="92">
        <v>-192.59898860863299</v>
      </c>
      <c r="AH29" s="92">
        <v>-362.52360097976401</v>
      </c>
      <c r="AI29" s="92">
        <v>-226.36851745654499</v>
      </c>
      <c r="AJ29" s="92">
        <v>-223.85774669240701</v>
      </c>
      <c r="AK29" s="93">
        <v>-1005.3488537373501</v>
      </c>
      <c r="AL29" s="92">
        <v>-207.11978858647601</v>
      </c>
      <c r="AM29" s="346">
        <v>-209.14031396343</v>
      </c>
      <c r="AN29" s="92">
        <v>-225.86932314305699</v>
      </c>
      <c r="AO29" s="346">
        <v>-224.68177328111699</v>
      </c>
      <c r="AP29" s="92">
        <v>-219.00239252310899</v>
      </c>
      <c r="AQ29" s="346">
        <v>-216.91252248830597</v>
      </c>
      <c r="AR29" s="92">
        <v>-227.54086422791599</v>
      </c>
      <c r="AS29" s="406">
        <f t="shared" si="1"/>
        <v>-228.49648340558508</v>
      </c>
      <c r="AT29" s="93">
        <v>-879.53236848055803</v>
      </c>
      <c r="AU29" s="346">
        <v>-879.23109313843804</v>
      </c>
      <c r="AV29" s="92">
        <v>-250.09373214259</v>
      </c>
      <c r="AW29" s="92">
        <v>-269.44881538706102</v>
      </c>
      <c r="AX29" s="92">
        <v>-251.26376749532301</v>
      </c>
      <c r="AY29" s="92">
        <v>-223.70977046766001</v>
      </c>
      <c r="AZ29" s="93">
        <v>-994.51608549263403</v>
      </c>
      <c r="BA29" s="92">
        <v>-259.36508365456302</v>
      </c>
      <c r="BB29"/>
      <c r="BC29" s="165">
        <f t="shared" si="2"/>
        <v>3.7071506880816285E-2</v>
      </c>
      <c r="BD29" s="463"/>
    </row>
    <row r="30" spans="1:56">
      <c r="A30" s="23" t="s">
        <v>118</v>
      </c>
      <c r="B30" s="36" t="s">
        <v>54</v>
      </c>
      <c r="C30" s="90">
        <v>784</v>
      </c>
      <c r="D30" s="90">
        <v>920</v>
      </c>
      <c r="E30" s="90">
        <v>930</v>
      </c>
      <c r="F30" s="90">
        <v>882</v>
      </c>
      <c r="G30" s="90">
        <v>3516</v>
      </c>
      <c r="H30" s="90">
        <v>227.52404606390701</v>
      </c>
      <c r="I30" s="90">
        <v>1157.7141017151901</v>
      </c>
      <c r="J30" s="90">
        <v>1864.1889873981399</v>
      </c>
      <c r="K30" s="90">
        <v>291.22341803141597</v>
      </c>
      <c r="L30" s="90">
        <v>3540.6505532086599</v>
      </c>
      <c r="M30" s="90">
        <v>845.38062986728801</v>
      </c>
      <c r="N30" s="90">
        <v>1350.0010029048101</v>
      </c>
      <c r="O30" s="90">
        <v>1066.27295035098</v>
      </c>
      <c r="P30" s="90">
        <v>387.14150946887997</v>
      </c>
      <c r="Q30" s="90">
        <v>3648.7960925919601</v>
      </c>
      <c r="R30" s="90">
        <v>855.51897449767796</v>
      </c>
      <c r="S30" s="90">
        <v>1436.32688001729</v>
      </c>
      <c r="T30" s="90">
        <v>1100.66098343366</v>
      </c>
      <c r="U30" s="90">
        <v>1007.634646324</v>
      </c>
      <c r="V30" s="90">
        <v>4400.1414842726399</v>
      </c>
      <c r="W30" s="90">
        <v>762.54982905961197</v>
      </c>
      <c r="X30" s="90">
        <v>1222.1191138675399</v>
      </c>
      <c r="Y30" s="90">
        <v>1198.5052638951699</v>
      </c>
      <c r="Z30" s="90">
        <v>1661.2591135159</v>
      </c>
      <c r="AA30" s="90">
        <v>4844.4333203382303</v>
      </c>
      <c r="AB30" s="90">
        <v>637.66377368327301</v>
      </c>
      <c r="AC30" s="90">
        <v>954.02353584334298</v>
      </c>
      <c r="AD30" s="90">
        <v>976.78346958596899</v>
      </c>
      <c r="AE30" s="90">
        <v>123.68783708372401</v>
      </c>
      <c r="AF30" s="90">
        <v>2692.15861619631</v>
      </c>
      <c r="AG30" s="90">
        <v>1045.3575247357801</v>
      </c>
      <c r="AH30" s="90">
        <v>1968.32578344786</v>
      </c>
      <c r="AI30" s="90">
        <v>1401.9645359673</v>
      </c>
      <c r="AJ30" s="90">
        <v>1428.22753441136</v>
      </c>
      <c r="AK30" s="90">
        <v>5843.8753785623003</v>
      </c>
      <c r="AL30" s="90">
        <v>551.692379672181</v>
      </c>
      <c r="AM30" s="197">
        <v>571.05160126764702</v>
      </c>
      <c r="AN30" s="90">
        <v>1976.41074707229</v>
      </c>
      <c r="AO30" s="197">
        <v>1636.1037344820229</v>
      </c>
      <c r="AP30" s="90">
        <v>1352.0239364643201</v>
      </c>
      <c r="AQ30" s="197">
        <v>1315.6134072781001</v>
      </c>
      <c r="AR30" s="90">
        <v>1556.7047533206701</v>
      </c>
      <c r="AS30" s="197">
        <f t="shared" si="1"/>
        <v>1783.5659334252196</v>
      </c>
      <c r="AT30" s="90">
        <v>5436.8318165294704</v>
      </c>
      <c r="AU30" s="197">
        <v>5306.3346764529897</v>
      </c>
      <c r="AV30" s="90">
        <v>1226.33312857643</v>
      </c>
      <c r="AW30" s="90">
        <v>2040.0363025717099</v>
      </c>
      <c r="AX30" s="90">
        <v>1747.5582524501999</v>
      </c>
      <c r="AY30" s="90">
        <v>1334.39237859882</v>
      </c>
      <c r="AZ30" s="90">
        <v>6348.32006219716</v>
      </c>
      <c r="BA30" s="90">
        <v>1903.30135384753</v>
      </c>
      <c r="BB30"/>
      <c r="BC30" s="165">
        <f t="shared" si="2"/>
        <v>0.55202636991218546</v>
      </c>
      <c r="BD30" s="463"/>
    </row>
    <row r="31" spans="1:56">
      <c r="A31" s="21"/>
      <c r="B31" s="21"/>
      <c r="C31" s="66"/>
      <c r="D31" s="66"/>
      <c r="E31" s="66"/>
      <c r="F31" s="66"/>
      <c r="G31" s="66"/>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T31"/>
      <c r="AU31" s="173"/>
      <c r="AV31"/>
      <c r="AW31"/>
      <c r="AX31"/>
      <c r="AY31"/>
      <c r="AZ31"/>
      <c r="BA31"/>
      <c r="BB31"/>
      <c r="BC31" s="167"/>
      <c r="BD31" s="463"/>
    </row>
    <row r="32" spans="1:56">
      <c r="A32" s="21"/>
      <c r="B32" s="85"/>
      <c r="C32" s="85"/>
      <c r="D32" s="85"/>
      <c r="E32" s="85"/>
      <c r="F32" s="85"/>
      <c r="G32" s="85"/>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T32"/>
      <c r="AU32" s="131"/>
      <c r="AV32"/>
      <c r="AW32"/>
      <c r="AX32"/>
      <c r="AY32"/>
      <c r="AZ32"/>
      <c r="BA32"/>
      <c r="BB32"/>
      <c r="BC32" s="167"/>
      <c r="BD32" s="463"/>
    </row>
    <row r="33" spans="1:56" ht="16.5" thickBot="1">
      <c r="A33" s="21"/>
      <c r="B33" s="24" t="s">
        <v>119</v>
      </c>
      <c r="C33" s="87"/>
      <c r="D33" s="87"/>
      <c r="E33" s="87"/>
      <c r="F33" s="87"/>
      <c r="G33" s="87"/>
      <c r="H33" s="87"/>
      <c r="I33" s="87"/>
      <c r="J33" s="87"/>
      <c r="K33" s="87"/>
      <c r="L33" s="87"/>
      <c r="M33" s="87"/>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133"/>
      <c r="AV33" s="24"/>
      <c r="AW33" s="24"/>
      <c r="AX33" s="24"/>
      <c r="AY33" s="24"/>
      <c r="AZ33" s="24"/>
      <c r="BA33" s="24"/>
      <c r="BB33"/>
      <c r="BC33" s="369"/>
      <c r="BD33" s="463"/>
    </row>
    <row r="34" spans="1:56">
      <c r="A34" s="21"/>
      <c r="B34" s="85"/>
      <c r="C34" s="85"/>
      <c r="D34" s="85"/>
      <c r="E34" s="85"/>
      <c r="F34" s="85"/>
      <c r="G34" s="85"/>
      <c r="H34"/>
      <c r="I34"/>
      <c r="J34"/>
      <c r="K34"/>
      <c r="L34"/>
      <c r="M34"/>
      <c r="N34"/>
      <c r="O34"/>
      <c r="P34"/>
      <c r="Q34"/>
      <c r="R34"/>
      <c r="S34"/>
      <c r="T34"/>
      <c r="U34"/>
      <c r="V34"/>
      <c r="W34"/>
      <c r="X34"/>
      <c r="Y34"/>
      <c r="Z34"/>
      <c r="AA34"/>
      <c r="AB34"/>
      <c r="AC34"/>
      <c r="AD34"/>
      <c r="AE34"/>
      <c r="AF34"/>
      <c r="AG34"/>
      <c r="AH34"/>
      <c r="AI34"/>
      <c r="AJ34"/>
      <c r="AK34"/>
      <c r="AL34"/>
      <c r="AM34" s="57" t="s">
        <v>596</v>
      </c>
      <c r="AN34"/>
      <c r="AO34" s="57" t="s">
        <v>596</v>
      </c>
      <c r="AP34"/>
      <c r="AQ34" s="57" t="str">
        <f>+$AM$13</f>
        <v>IFRS 17</v>
      </c>
      <c r="AR34"/>
      <c r="AS34" s="407" t="s">
        <v>596</v>
      </c>
      <c r="AT34"/>
      <c r="AU34" s="322" t="s">
        <v>596</v>
      </c>
      <c r="AV34"/>
      <c r="AW34"/>
      <c r="AX34"/>
      <c r="AY34"/>
      <c r="AZ34"/>
      <c r="BA34"/>
      <c r="BB34"/>
      <c r="BC34" s="372"/>
      <c r="BD34" s="463"/>
    </row>
    <row r="35" spans="1:56" ht="25.5">
      <c r="A35" s="21"/>
      <c r="B35" s="25" t="s">
        <v>24</v>
      </c>
      <c r="C35" s="58" t="s">
        <v>100</v>
      </c>
      <c r="D35" s="58" t="s">
        <v>101</v>
      </c>
      <c r="E35" s="58" t="s">
        <v>102</v>
      </c>
      <c r="F35" s="58" t="s">
        <v>103</v>
      </c>
      <c r="G35" s="58" t="s">
        <v>104</v>
      </c>
      <c r="H35" s="58" t="s">
        <v>483</v>
      </c>
      <c r="I35" s="58" t="s">
        <v>484</v>
      </c>
      <c r="J35" s="58" t="s">
        <v>485</v>
      </c>
      <c r="K35" s="58" t="s">
        <v>486</v>
      </c>
      <c r="L35" s="58" t="s">
        <v>487</v>
      </c>
      <c r="M35" s="57" t="s">
        <v>488</v>
      </c>
      <c r="N35" s="57" t="s">
        <v>489</v>
      </c>
      <c r="O35" s="57" t="s">
        <v>490</v>
      </c>
      <c r="P35" s="57" t="s">
        <v>491</v>
      </c>
      <c r="Q35" s="58" t="s">
        <v>492</v>
      </c>
      <c r="R35" s="57" t="s">
        <v>493</v>
      </c>
      <c r="S35" s="57" t="s">
        <v>494</v>
      </c>
      <c r="T35" s="57" t="s">
        <v>495</v>
      </c>
      <c r="U35" s="57" t="s">
        <v>496</v>
      </c>
      <c r="V35" s="58" t="s">
        <v>497</v>
      </c>
      <c r="W35" s="57" t="s">
        <v>498</v>
      </c>
      <c r="X35" s="57" t="s">
        <v>499</v>
      </c>
      <c r="Y35" s="57" t="s">
        <v>500</v>
      </c>
      <c r="Z35" s="57" t="s">
        <v>501</v>
      </c>
      <c r="AA35" s="57" t="s">
        <v>502</v>
      </c>
      <c r="AB35" s="57" t="s">
        <v>503</v>
      </c>
      <c r="AC35" s="57" t="s">
        <v>504</v>
      </c>
      <c r="AD35" s="57" t="s">
        <v>505</v>
      </c>
      <c r="AE35" s="57" t="s">
        <v>506</v>
      </c>
      <c r="AF35" s="57" t="s">
        <v>507</v>
      </c>
      <c r="AG35" s="57" t="s">
        <v>508</v>
      </c>
      <c r="AH35" s="57" t="s">
        <v>509</v>
      </c>
      <c r="AI35" s="57" t="s">
        <v>510</v>
      </c>
      <c r="AJ35" s="57" t="s">
        <v>511</v>
      </c>
      <c r="AK35" s="57" t="s">
        <v>512</v>
      </c>
      <c r="AL35" s="57" t="s">
        <v>513</v>
      </c>
      <c r="AM35" s="57" t="s">
        <v>513</v>
      </c>
      <c r="AN35" s="57" t="s">
        <v>570</v>
      </c>
      <c r="AO35" s="57" t="s">
        <v>570</v>
      </c>
      <c r="AP35" s="57" t="s">
        <v>574</v>
      </c>
      <c r="AQ35" s="57" t="s">
        <v>574</v>
      </c>
      <c r="AR35" s="57" t="s">
        <v>599</v>
      </c>
      <c r="AS35" s="407" t="str">
        <f>AS14</f>
        <v>Q4-22
Stated</v>
      </c>
      <c r="AT35" s="57" t="s">
        <v>600</v>
      </c>
      <c r="AU35" s="322" t="s">
        <v>600</v>
      </c>
      <c r="AV35" s="57" t="s">
        <v>605</v>
      </c>
      <c r="AW35" s="57" t="s">
        <v>614</v>
      </c>
      <c r="AX35" s="57" t="s">
        <v>619</v>
      </c>
      <c r="AY35" s="57" t="s">
        <v>626</v>
      </c>
      <c r="AZ35" s="57" t="s">
        <v>627</v>
      </c>
      <c r="BA35" s="57" t="str">
        <f t="shared" ref="BA35" si="3">BA$14</f>
        <v>Q1-24
Stated</v>
      </c>
      <c r="BB35"/>
      <c r="BC35" s="370" t="str">
        <f>LEFT($AV:$AV,2)&amp;"/"&amp;LEFT(BA:BA,2)</f>
        <v>Q1/Q1</v>
      </c>
      <c r="BD35" s="463"/>
    </row>
    <row r="36" spans="1:56">
      <c r="A36" s="21"/>
      <c r="B36" s="26"/>
      <c r="C36" s="85"/>
      <c r="D36" s="85"/>
      <c r="E36" s="85"/>
      <c r="F36" s="85"/>
      <c r="G36" s="85"/>
      <c r="H36" s="85"/>
      <c r="I36" s="85"/>
      <c r="J36" s="85"/>
      <c r="K36" s="85"/>
      <c r="L36" s="85"/>
      <c r="M36" s="131"/>
      <c r="N36" s="131"/>
      <c r="O36" s="131"/>
      <c r="P36" s="131"/>
      <c r="Q36" s="85"/>
      <c r="R36" s="131"/>
      <c r="S36" s="131"/>
      <c r="T36" s="131"/>
      <c r="U36" s="131"/>
      <c r="V36" s="85"/>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402"/>
      <c r="AT36" s="131"/>
      <c r="AU36" s="131"/>
      <c r="AV36" s="131"/>
      <c r="AW36" s="131"/>
      <c r="AX36" s="131"/>
      <c r="AY36" s="131"/>
      <c r="AZ36" s="131"/>
      <c r="BA36" s="131"/>
      <c r="BB36"/>
      <c r="BC36" s="341"/>
      <c r="BD36" s="463"/>
    </row>
    <row r="37" spans="1:56">
      <c r="A37" s="21" t="s">
        <v>120</v>
      </c>
      <c r="B37" s="28" t="s">
        <v>26</v>
      </c>
      <c r="C37" s="60">
        <v>1170</v>
      </c>
      <c r="D37" s="60">
        <v>1177</v>
      </c>
      <c r="E37" s="60">
        <v>1121</v>
      </c>
      <c r="F37" s="60">
        <v>1146</v>
      </c>
      <c r="G37" s="90">
        <v>4614</v>
      </c>
      <c r="H37" s="60">
        <v>1178.1730641172101</v>
      </c>
      <c r="I37" s="60">
        <v>1164.39098443597</v>
      </c>
      <c r="J37" s="60">
        <v>1107.58396250491</v>
      </c>
      <c r="K37" s="60">
        <v>1293.44360353457</v>
      </c>
      <c r="L37" s="90">
        <v>4743.5916145926603</v>
      </c>
      <c r="M37" s="134">
        <v>1250.3218087108301</v>
      </c>
      <c r="N37" s="134">
        <v>1150.5419608503601</v>
      </c>
      <c r="O37" s="134">
        <v>1302.3448382067199</v>
      </c>
      <c r="P37" s="134">
        <v>1560.2449185871001</v>
      </c>
      <c r="Q37" s="90">
        <v>5263.4535263550097</v>
      </c>
      <c r="R37" s="134">
        <v>1467.2617301287801</v>
      </c>
      <c r="S37" s="134">
        <v>1388.0217508503099</v>
      </c>
      <c r="T37" s="134">
        <v>1452.36985829542</v>
      </c>
      <c r="U37" s="134">
        <v>1470.07056798752</v>
      </c>
      <c r="V37" s="90">
        <v>5777.7239072620296</v>
      </c>
      <c r="W37" s="134">
        <v>1468.7977761529901</v>
      </c>
      <c r="X37" s="134">
        <v>1479.4214987887001</v>
      </c>
      <c r="Y37" s="134">
        <v>1507.13298643301</v>
      </c>
      <c r="Z37" s="134">
        <v>1622.59874064308</v>
      </c>
      <c r="AA37" s="90">
        <v>6077.9510020177704</v>
      </c>
      <c r="AB37" s="134">
        <v>1319.66892649431</v>
      </c>
      <c r="AC37" s="134">
        <v>1358.6188270922701</v>
      </c>
      <c r="AD37" s="134">
        <v>1411.3057205939799</v>
      </c>
      <c r="AE37" s="134">
        <v>1644.4137030470299</v>
      </c>
      <c r="AF37" s="90">
        <v>5734.0071772275896</v>
      </c>
      <c r="AG37" s="134">
        <v>1583.7673510495299</v>
      </c>
      <c r="AH37" s="134">
        <v>1764.09973184006</v>
      </c>
      <c r="AI37" s="134">
        <v>1570.9622104515199</v>
      </c>
      <c r="AJ37" s="134">
        <v>1608.16320697989</v>
      </c>
      <c r="AK37" s="90">
        <v>6526.9925003210001</v>
      </c>
      <c r="AL37" s="134">
        <v>1729.3728538477201</v>
      </c>
      <c r="AM37" s="134">
        <v>1568.9726008201401</v>
      </c>
      <c r="AN37" s="134">
        <v>1652.3679009125999</v>
      </c>
      <c r="AO37" s="134">
        <v>1174.35489493059</v>
      </c>
      <c r="AP37" s="134">
        <v>1565.72974004505</v>
      </c>
      <c r="AQ37" s="348">
        <v>1501.8767843538399</v>
      </c>
      <c r="AR37" s="134">
        <v>1937.4125879113601</v>
      </c>
      <c r="AS37" s="348">
        <f>AU37-AM37-AO37-AQ37</f>
        <v>2016.0853366668894</v>
      </c>
      <c r="AT37" s="90">
        <v>6884.8830827167303</v>
      </c>
      <c r="AU37" s="90">
        <v>6261.2896167714598</v>
      </c>
      <c r="AV37" s="134">
        <v>1745.5304310388401</v>
      </c>
      <c r="AW37" s="134">
        <v>1732.4403236543001</v>
      </c>
      <c r="AX37" s="134">
        <v>1655.5289482902199</v>
      </c>
      <c r="AY37" s="134">
        <v>1554.65051058221</v>
      </c>
      <c r="AZ37" s="90">
        <v>6688.1502135655701</v>
      </c>
      <c r="BA37" s="134">
        <v>1789.3473859729199</v>
      </c>
      <c r="BB37"/>
      <c r="BC37" s="165">
        <f t="shared" ref="BC37:BC50" si="4">IF(ISERROR($BA37/AV37),"ns",IF($BA37/AV37&gt;200%,"x"&amp;(ROUND($BA37/AV37,1)),IF($BA37/AV37&lt;0,"ns",$BA37/AV37-1)))</f>
        <v>2.5102372410661822E-2</v>
      </c>
      <c r="BD37" s="463"/>
    </row>
    <row r="38" spans="1:56">
      <c r="A38" s="21" t="s">
        <v>121</v>
      </c>
      <c r="B38" s="29" t="s">
        <v>28</v>
      </c>
      <c r="C38" s="72">
        <v>-584</v>
      </c>
      <c r="D38" s="72">
        <v>-537</v>
      </c>
      <c r="E38" s="72">
        <v>-501</v>
      </c>
      <c r="F38" s="72">
        <v>-534</v>
      </c>
      <c r="G38" s="93">
        <v>-2156</v>
      </c>
      <c r="H38" s="92">
        <v>-592.99570346096505</v>
      </c>
      <c r="I38" s="92">
        <v>-530.67763636434597</v>
      </c>
      <c r="J38" s="92">
        <v>-477.54078102346801</v>
      </c>
      <c r="K38" s="92">
        <v>-554.53660389287097</v>
      </c>
      <c r="L38" s="93">
        <v>-2155.7507247416502</v>
      </c>
      <c r="M38" s="92">
        <v>-627.79505807632995</v>
      </c>
      <c r="N38" s="92">
        <v>-570.14136423873299</v>
      </c>
      <c r="O38" s="92">
        <v>-680.40967288995103</v>
      </c>
      <c r="P38" s="92">
        <v>-830.40919066813399</v>
      </c>
      <c r="Q38" s="93">
        <v>-2708.7552858731501</v>
      </c>
      <c r="R38" s="92">
        <v>-746.90643679112804</v>
      </c>
      <c r="S38" s="92">
        <v>-685.38689790851402</v>
      </c>
      <c r="T38" s="92">
        <v>-680.34543696692299</v>
      </c>
      <c r="U38" s="92">
        <v>-723.86089201593404</v>
      </c>
      <c r="V38" s="93">
        <v>-2836.4996636824999</v>
      </c>
      <c r="W38" s="92">
        <v>-757.37871609544595</v>
      </c>
      <c r="X38" s="92">
        <v>-693.71025994341699</v>
      </c>
      <c r="Y38" s="92">
        <v>-706.38662919528394</v>
      </c>
      <c r="Z38" s="92">
        <v>-746.03960583794606</v>
      </c>
      <c r="AA38" s="93">
        <v>-2903.5152110720901</v>
      </c>
      <c r="AB38" s="92">
        <v>-812.86712776249897</v>
      </c>
      <c r="AC38" s="92">
        <v>-664.54033752744203</v>
      </c>
      <c r="AD38" s="92">
        <v>-658.16372080566498</v>
      </c>
      <c r="AE38" s="92">
        <v>-734.91744451416196</v>
      </c>
      <c r="AF38" s="93">
        <v>-2870.4886306097701</v>
      </c>
      <c r="AG38" s="92">
        <v>-790.39154060792202</v>
      </c>
      <c r="AH38" s="92">
        <v>-751.103758813186</v>
      </c>
      <c r="AI38" s="92">
        <v>-737.78684142326995</v>
      </c>
      <c r="AJ38" s="92">
        <v>-732.65888774390203</v>
      </c>
      <c r="AK38" s="93">
        <v>-3011.94102858828</v>
      </c>
      <c r="AL38" s="92">
        <v>-884.35081192355506</v>
      </c>
      <c r="AM38" s="92">
        <v>-705.27981192355503</v>
      </c>
      <c r="AN38" s="92">
        <v>-847.15968928663494</v>
      </c>
      <c r="AO38" s="92">
        <v>-727.288891463852</v>
      </c>
      <c r="AP38" s="92">
        <v>-801.57345736793695</v>
      </c>
      <c r="AQ38" s="346">
        <v>-712.69525519071976</v>
      </c>
      <c r="AR38" s="92">
        <v>-795.90661823182302</v>
      </c>
      <c r="AS38" s="406">
        <f t="shared" ref="AS38:AS50" si="5">AU38-AM38-AO38-AQ38</f>
        <v>-653.2002549565932</v>
      </c>
      <c r="AT38" s="93">
        <v>-3328.9905768099502</v>
      </c>
      <c r="AU38" s="93">
        <v>-2798.4642135347199</v>
      </c>
      <c r="AV38" s="92">
        <v>-721.03682371962805</v>
      </c>
      <c r="AW38" s="92">
        <v>-715.08004300406105</v>
      </c>
      <c r="AX38" s="92">
        <v>-718.09451453010604</v>
      </c>
      <c r="AY38" s="92">
        <v>-726.22921536208798</v>
      </c>
      <c r="AZ38" s="93">
        <v>-2880.4405966158802</v>
      </c>
      <c r="BA38" s="92">
        <v>-754.19162918631002</v>
      </c>
      <c r="BB38"/>
      <c r="BC38" s="165">
        <f t="shared" si="4"/>
        <v>4.5982125150898057E-2</v>
      </c>
      <c r="BD38" s="463"/>
    </row>
    <row r="39" spans="1:56">
      <c r="A39" s="94" t="s">
        <v>122</v>
      </c>
      <c r="B39" s="31" t="s">
        <v>30</v>
      </c>
      <c r="C39" s="95"/>
      <c r="D39" s="95"/>
      <c r="E39" s="95"/>
      <c r="F39" s="96"/>
      <c r="G39" s="97"/>
      <c r="H39" s="96">
        <v>-2.2000000000000002</v>
      </c>
      <c r="I39" s="96">
        <v>-0.22000000000000008</v>
      </c>
      <c r="J39" s="96">
        <v>0</v>
      </c>
      <c r="K39" s="96">
        <v>0</v>
      </c>
      <c r="L39" s="97">
        <v>-2.4200000000000004</v>
      </c>
      <c r="M39" s="96">
        <v>-2.11</v>
      </c>
      <c r="N39" s="96">
        <v>-0.56999999999999995</v>
      </c>
      <c r="O39" s="96">
        <v>0</v>
      </c>
      <c r="P39" s="96">
        <v>0</v>
      </c>
      <c r="Q39" s="97">
        <v>-2.6799999999999997</v>
      </c>
      <c r="R39" s="96">
        <v>-3.3246283983303502</v>
      </c>
      <c r="S39" s="96">
        <v>3.0197250587473697E-2</v>
      </c>
      <c r="T39" s="96">
        <v>0</v>
      </c>
      <c r="U39" s="96">
        <v>0</v>
      </c>
      <c r="V39" s="97">
        <v>-3.2944311477428765</v>
      </c>
      <c r="W39" s="96">
        <v>-4.7300000000000004</v>
      </c>
      <c r="X39" s="96">
        <v>-2.5409999999999999</v>
      </c>
      <c r="Y39" s="96">
        <v>0</v>
      </c>
      <c r="Z39" s="96">
        <v>0</v>
      </c>
      <c r="AA39" s="97">
        <v>-7.2709999999999999</v>
      </c>
      <c r="AB39" s="96">
        <v>-7.2049311944262975</v>
      </c>
      <c r="AC39" s="96">
        <v>1.0427419208966682</v>
      </c>
      <c r="AD39" s="96">
        <v>0</v>
      </c>
      <c r="AE39" s="96">
        <v>0</v>
      </c>
      <c r="AF39" s="97">
        <v>-6.1621892735296298</v>
      </c>
      <c r="AG39" s="96">
        <v>-7.1950288899999997</v>
      </c>
      <c r="AH39" s="96">
        <v>0.16029467850000012</v>
      </c>
      <c r="AI39" s="96">
        <v>0</v>
      </c>
      <c r="AJ39" s="96">
        <v>0</v>
      </c>
      <c r="AK39" s="97">
        <v>-7.0347342115</v>
      </c>
      <c r="AL39" s="96">
        <v>-7.5191824599999997</v>
      </c>
      <c r="AM39" s="96">
        <v>-7.5191824599999997</v>
      </c>
      <c r="AN39" s="96">
        <v>3.8124277500000137E-2</v>
      </c>
      <c r="AO39" s="96">
        <v>3.8124277500000137E-2</v>
      </c>
      <c r="AP39" s="96">
        <v>0</v>
      </c>
      <c r="AQ39" s="347">
        <v>0</v>
      </c>
      <c r="AR39" s="96">
        <v>0</v>
      </c>
      <c r="AS39" s="347">
        <f t="shared" si="5"/>
        <v>-4.4408920985006262E-16</v>
      </c>
      <c r="AT39" s="97">
        <v>-7.4810581825</v>
      </c>
      <c r="AU39" s="97">
        <v>-7.4810581825</v>
      </c>
      <c r="AV39" s="96">
        <v>-6.0880000000000001</v>
      </c>
      <c r="AW39" s="96">
        <v>-0.28544480999999999</v>
      </c>
      <c r="AX39" s="96">
        <v>0</v>
      </c>
      <c r="AY39" s="96">
        <v>0</v>
      </c>
      <c r="AZ39" s="97">
        <v>-6.3734448100000005</v>
      </c>
      <c r="BA39" s="96">
        <v>0</v>
      </c>
      <c r="BB39"/>
      <c r="BC39" s="165">
        <f t="shared" si="4"/>
        <v>-1</v>
      </c>
      <c r="BD39" s="463"/>
    </row>
    <row r="40" spans="1:56">
      <c r="A40" s="21" t="s">
        <v>123</v>
      </c>
      <c r="B40" s="28" t="s">
        <v>32</v>
      </c>
      <c r="C40" s="74">
        <v>586</v>
      </c>
      <c r="D40" s="60">
        <v>640</v>
      </c>
      <c r="E40" s="60">
        <v>620</v>
      </c>
      <c r="F40" s="60">
        <v>612</v>
      </c>
      <c r="G40" s="90">
        <v>2458</v>
      </c>
      <c r="H40" s="60">
        <v>585.17736065624604</v>
      </c>
      <c r="I40" s="60">
        <v>633.71334807162702</v>
      </c>
      <c r="J40" s="60">
        <v>630.04318148144296</v>
      </c>
      <c r="K40" s="60">
        <v>738.90699964169698</v>
      </c>
      <c r="L40" s="90">
        <v>2587.8408898510102</v>
      </c>
      <c r="M40" s="134">
        <v>622.52675063450295</v>
      </c>
      <c r="N40" s="134">
        <v>580.40059661162297</v>
      </c>
      <c r="O40" s="134">
        <v>621.93516531676903</v>
      </c>
      <c r="P40" s="134">
        <v>729.83572791896302</v>
      </c>
      <c r="Q40" s="90">
        <v>2554.69824048186</v>
      </c>
      <c r="R40" s="134">
        <v>720.35529333764998</v>
      </c>
      <c r="S40" s="134">
        <v>702.63485294179804</v>
      </c>
      <c r="T40" s="134">
        <v>772.02442132849706</v>
      </c>
      <c r="U40" s="134">
        <v>746.20967597158597</v>
      </c>
      <c r="V40" s="90">
        <v>2941.2242435795301</v>
      </c>
      <c r="W40" s="134">
        <v>711.41906005754299</v>
      </c>
      <c r="X40" s="134">
        <v>785.71123884528402</v>
      </c>
      <c r="Y40" s="134">
        <v>800.74635723772406</v>
      </c>
      <c r="Z40" s="134">
        <v>876.55913480512902</v>
      </c>
      <c r="AA40" s="90">
        <v>3174.4357909456799</v>
      </c>
      <c r="AB40" s="134">
        <v>506.80179873180998</v>
      </c>
      <c r="AC40" s="134">
        <v>694.07848956482701</v>
      </c>
      <c r="AD40" s="134">
        <v>753.14199978831698</v>
      </c>
      <c r="AE40" s="134">
        <v>909.49625853287</v>
      </c>
      <c r="AF40" s="90">
        <v>2863.51854661782</v>
      </c>
      <c r="AG40" s="134">
        <v>793.37581044160902</v>
      </c>
      <c r="AH40" s="134">
        <v>1012.9959730268801</v>
      </c>
      <c r="AI40" s="134">
        <v>833.175369028246</v>
      </c>
      <c r="AJ40" s="134">
        <v>875.50431923598398</v>
      </c>
      <c r="AK40" s="90">
        <v>3515.0514717327201</v>
      </c>
      <c r="AL40" s="134">
        <v>845.02204192416195</v>
      </c>
      <c r="AM40" s="134">
        <v>863.69278889658199</v>
      </c>
      <c r="AN40" s="134">
        <v>805.20821162596405</v>
      </c>
      <c r="AO40" s="134">
        <v>447.06600346673804</v>
      </c>
      <c r="AP40" s="134">
        <v>764.15628267711804</v>
      </c>
      <c r="AQ40" s="348">
        <v>789.1815291631201</v>
      </c>
      <c r="AR40" s="134">
        <v>1141.5059696795399</v>
      </c>
      <c r="AS40" s="348">
        <f t="shared" si="5"/>
        <v>1362.8850817102998</v>
      </c>
      <c r="AT40" s="90">
        <v>3555.8925059067801</v>
      </c>
      <c r="AU40" s="90">
        <v>3462.8254032367399</v>
      </c>
      <c r="AV40" s="134">
        <v>1024.49360731921</v>
      </c>
      <c r="AW40" s="134">
        <v>1017.36028065024</v>
      </c>
      <c r="AX40" s="134">
        <v>937.43443376011896</v>
      </c>
      <c r="AY40" s="134">
        <v>828.42129522012101</v>
      </c>
      <c r="AZ40" s="90">
        <v>3807.7096169496799</v>
      </c>
      <c r="BA40" s="134">
        <v>1035.15575678661</v>
      </c>
      <c r="BB40"/>
      <c r="BC40" s="165">
        <f t="shared" si="4"/>
        <v>1.0407238650614659E-2</v>
      </c>
      <c r="BD40" s="463"/>
    </row>
    <row r="41" spans="1:56">
      <c r="A41" s="21" t="s">
        <v>124</v>
      </c>
      <c r="B41" s="29" t="s">
        <v>34</v>
      </c>
      <c r="C41" s="72">
        <v>-8</v>
      </c>
      <c r="D41" s="98">
        <v>52</v>
      </c>
      <c r="E41" s="98">
        <v>-66</v>
      </c>
      <c r="F41" s="98">
        <v>-7</v>
      </c>
      <c r="G41" s="93">
        <v>-29</v>
      </c>
      <c r="H41" s="92">
        <v>-1.7637066538858199</v>
      </c>
      <c r="I41" s="92">
        <v>-5.5070131498823702</v>
      </c>
      <c r="J41" s="92">
        <v>-1.2420771926749401</v>
      </c>
      <c r="K41" s="92">
        <v>-0.80121873562067603</v>
      </c>
      <c r="L41" s="93">
        <v>-9.3140157320638099</v>
      </c>
      <c r="M41" s="92">
        <v>0.81574780196366103</v>
      </c>
      <c r="N41" s="92">
        <v>-1.7631861707231</v>
      </c>
      <c r="O41" s="92">
        <v>0.165857518178777</v>
      </c>
      <c r="P41" s="92">
        <v>-23.837229785038598</v>
      </c>
      <c r="Q41" s="93">
        <v>-24.618810635619301</v>
      </c>
      <c r="R41" s="92">
        <v>-4.8203706388445902</v>
      </c>
      <c r="S41" s="92">
        <v>-3.74556587385525</v>
      </c>
      <c r="T41" s="92">
        <v>13.732658337939601</v>
      </c>
      <c r="U41" s="92">
        <v>-22.1496124724049</v>
      </c>
      <c r="V41" s="93">
        <v>-16.9828906471651</v>
      </c>
      <c r="W41" s="92">
        <v>4.1653002998862698</v>
      </c>
      <c r="X41" s="92">
        <v>-7.5854626137073504</v>
      </c>
      <c r="Y41" s="92">
        <v>-10.720497236123</v>
      </c>
      <c r="Z41" s="92">
        <v>-5.1955287610476404</v>
      </c>
      <c r="AA41" s="93">
        <v>-19.336188310991702</v>
      </c>
      <c r="AB41" s="92">
        <v>-18.838880475767699</v>
      </c>
      <c r="AC41" s="92">
        <v>64.391350056451003</v>
      </c>
      <c r="AD41" s="92">
        <v>-41.107842604511298</v>
      </c>
      <c r="AE41" s="92">
        <v>-59.501172330700001</v>
      </c>
      <c r="AF41" s="93">
        <v>-55.056545354527998</v>
      </c>
      <c r="AG41" s="92">
        <v>-7.2302778604976297</v>
      </c>
      <c r="AH41" s="92">
        <v>-18.149154105526701</v>
      </c>
      <c r="AI41" s="92">
        <v>6.2140008002509202</v>
      </c>
      <c r="AJ41" s="92">
        <v>1.3794538387019899</v>
      </c>
      <c r="AK41" s="93">
        <v>-17.7859773270714</v>
      </c>
      <c r="AL41" s="92">
        <v>-1.50442065519155</v>
      </c>
      <c r="AM41" s="92">
        <v>-1.50442065519155</v>
      </c>
      <c r="AN41" s="92">
        <v>-3.7909682172900898</v>
      </c>
      <c r="AO41" s="92">
        <v>-3.8609682172900901</v>
      </c>
      <c r="AP41" s="92">
        <v>-0.20570099211342199</v>
      </c>
      <c r="AQ41" s="346">
        <v>23.376441932786975</v>
      </c>
      <c r="AR41" s="92">
        <v>-11.368076538040899</v>
      </c>
      <c r="AS41" s="406">
        <f t="shared" si="5"/>
        <v>-34.967219462941337</v>
      </c>
      <c r="AT41" s="93">
        <v>-16.869166402636001</v>
      </c>
      <c r="AU41" s="93">
        <v>-16.956166402636001</v>
      </c>
      <c r="AV41" s="92">
        <v>-0.88373902553706896</v>
      </c>
      <c r="AW41" s="92">
        <v>-3.7248209259286999E-2</v>
      </c>
      <c r="AX41" s="92">
        <v>-0.33293530040861902</v>
      </c>
      <c r="AY41" s="92">
        <v>-4.1525182556067399</v>
      </c>
      <c r="AZ41" s="93">
        <v>-5.40644079081172</v>
      </c>
      <c r="BA41" s="92">
        <v>-2.7846371400885102</v>
      </c>
      <c r="BB41"/>
      <c r="BC41" s="165" t="str">
        <f t="shared" si="4"/>
        <v>x3,2</v>
      </c>
      <c r="BD41" s="463"/>
    </row>
    <row r="42" spans="1:56">
      <c r="A42" s="21" t="s">
        <v>125</v>
      </c>
      <c r="B42" s="29" t="s">
        <v>38</v>
      </c>
      <c r="C42" s="72">
        <v>6</v>
      </c>
      <c r="D42" s="98">
        <v>6</v>
      </c>
      <c r="E42" s="98">
        <v>7</v>
      </c>
      <c r="F42" s="98">
        <v>6</v>
      </c>
      <c r="G42" s="93">
        <v>25</v>
      </c>
      <c r="H42" s="98">
        <v>6.51650472039824</v>
      </c>
      <c r="I42" s="98">
        <v>6.2238668804396999</v>
      </c>
      <c r="J42" s="98">
        <v>8.0379305877789893</v>
      </c>
      <c r="K42" s="98">
        <v>7.6179460315777101</v>
      </c>
      <c r="L42" s="93">
        <v>28.3962482201947</v>
      </c>
      <c r="M42" s="135">
        <v>7.5851793288201703</v>
      </c>
      <c r="N42" s="135">
        <v>7.8730024185312697</v>
      </c>
      <c r="O42" s="135">
        <v>8.9267099672286605</v>
      </c>
      <c r="P42" s="135">
        <v>8.5513694167524203</v>
      </c>
      <c r="Q42" s="93">
        <v>32.9362611313325</v>
      </c>
      <c r="R42" s="135">
        <v>11.6247402649514</v>
      </c>
      <c r="S42" s="135">
        <v>13.5570693634268</v>
      </c>
      <c r="T42" s="135">
        <v>12.326530352912799</v>
      </c>
      <c r="U42" s="135">
        <v>9.8666312800955893</v>
      </c>
      <c r="V42" s="93">
        <v>47.374971261386499</v>
      </c>
      <c r="W42" s="135">
        <v>12.6546200594972</v>
      </c>
      <c r="X42" s="135">
        <v>11.945549061093701</v>
      </c>
      <c r="Y42" s="135">
        <v>7.8551758549777402</v>
      </c>
      <c r="Z42" s="135">
        <v>13.5369345119028</v>
      </c>
      <c r="AA42" s="93">
        <v>45.9922794874714</v>
      </c>
      <c r="AB42" s="135">
        <v>13.8041454863755</v>
      </c>
      <c r="AC42" s="135">
        <v>15.121323147820799</v>
      </c>
      <c r="AD42" s="135">
        <v>16.775404144747899</v>
      </c>
      <c r="AE42" s="135">
        <v>20.286614559005901</v>
      </c>
      <c r="AF42" s="93">
        <v>65.9874873379501</v>
      </c>
      <c r="AG42" s="135">
        <v>17.709730180492201</v>
      </c>
      <c r="AH42" s="135">
        <v>20.5810987759703</v>
      </c>
      <c r="AI42" s="135">
        <v>24.751218513001799</v>
      </c>
      <c r="AJ42" s="135">
        <v>21.235935965571901</v>
      </c>
      <c r="AK42" s="93">
        <v>84.277983435036205</v>
      </c>
      <c r="AL42" s="135">
        <v>19.755686936848399</v>
      </c>
      <c r="AM42" s="135">
        <v>19.755686936848399</v>
      </c>
      <c r="AN42" s="135">
        <v>21.0258270866847</v>
      </c>
      <c r="AO42" s="135">
        <v>21.026827086684705</v>
      </c>
      <c r="AP42" s="135">
        <v>23.5131429249005</v>
      </c>
      <c r="AQ42" s="349">
        <v>23.512142924900395</v>
      </c>
      <c r="AR42" s="135">
        <v>23.893739326168799</v>
      </c>
      <c r="AS42" s="408">
        <f t="shared" si="5"/>
        <v>23.893739326168792</v>
      </c>
      <c r="AT42" s="93">
        <v>88.188396274602297</v>
      </c>
      <c r="AU42" s="93">
        <v>88.188396274602297</v>
      </c>
      <c r="AV42" s="135">
        <v>21.967398501219499</v>
      </c>
      <c r="AW42" s="135">
        <v>27.2595846418597</v>
      </c>
      <c r="AX42" s="135">
        <v>23.9891602105488</v>
      </c>
      <c r="AY42" s="135">
        <v>28.788335681487698</v>
      </c>
      <c r="AZ42" s="93">
        <v>102.00447903511601</v>
      </c>
      <c r="BA42" s="135">
        <v>28.637764832485502</v>
      </c>
      <c r="BB42"/>
      <c r="BC42" s="165">
        <f t="shared" si="4"/>
        <v>0.30364844207181396</v>
      </c>
      <c r="BD42" s="463"/>
    </row>
    <row r="43" spans="1:56">
      <c r="A43" s="21" t="s">
        <v>126</v>
      </c>
      <c r="B43" s="29" t="s">
        <v>40</v>
      </c>
      <c r="C43" s="72">
        <v>-3</v>
      </c>
      <c r="D43" s="98">
        <v>10</v>
      </c>
      <c r="E43" s="98">
        <v>0</v>
      </c>
      <c r="F43" s="98">
        <v>3</v>
      </c>
      <c r="G43" s="93">
        <v>10</v>
      </c>
      <c r="H43" s="98">
        <v>1.25879716784419E-3</v>
      </c>
      <c r="I43" s="98">
        <v>0.57794576509830897</v>
      </c>
      <c r="J43" s="98">
        <v>-5.1100641031284798E-3</v>
      </c>
      <c r="K43" s="98">
        <v>1.3946431119364799</v>
      </c>
      <c r="L43" s="93">
        <v>1.96873761009951</v>
      </c>
      <c r="M43" s="135">
        <v>-5.8999999999999997E-2</v>
      </c>
      <c r="N43" s="135">
        <v>2.2241441109428502E-2</v>
      </c>
      <c r="O43" s="135">
        <v>-8.9314741941269399E-2</v>
      </c>
      <c r="P43" s="135">
        <v>4.3510615667855603</v>
      </c>
      <c r="Q43" s="93">
        <v>4.2249882659537201</v>
      </c>
      <c r="R43" s="135">
        <v>0.115751296426529</v>
      </c>
      <c r="S43" s="135">
        <v>-0.265481387041479</v>
      </c>
      <c r="T43" s="135">
        <v>-2.0311026639274998</v>
      </c>
      <c r="U43" s="135">
        <v>-0.80330296406146096</v>
      </c>
      <c r="V43" s="93">
        <v>-2.9841357186039099</v>
      </c>
      <c r="W43" s="135">
        <v>3.0887122404694798E-3</v>
      </c>
      <c r="X43" s="135">
        <v>-0.25640814433713499</v>
      </c>
      <c r="Y43" s="135">
        <v>20.706689924931801</v>
      </c>
      <c r="Z43" s="135">
        <v>11.326799199571299</v>
      </c>
      <c r="AA43" s="93">
        <v>31.780169692406499</v>
      </c>
      <c r="AB43" s="135">
        <v>3.5225862920030302</v>
      </c>
      <c r="AC43" s="135">
        <v>-0.27212379866606401</v>
      </c>
      <c r="AD43" s="135">
        <v>-0.785039315392278</v>
      </c>
      <c r="AE43" s="135">
        <v>0.88378053534519296</v>
      </c>
      <c r="AF43" s="93">
        <v>3.3492037132898802</v>
      </c>
      <c r="AG43" s="135">
        <v>1.03026531043323</v>
      </c>
      <c r="AH43" s="135">
        <v>-1.26249517211132</v>
      </c>
      <c r="AI43" s="135">
        <v>-0.34929089384154699</v>
      </c>
      <c r="AJ43" s="135">
        <v>0.34005650174233099</v>
      </c>
      <c r="AK43" s="93">
        <v>-0.24146425377729899</v>
      </c>
      <c r="AL43" s="135">
        <v>0.83004342986169</v>
      </c>
      <c r="AM43" s="135">
        <v>0.83004342986169</v>
      </c>
      <c r="AN43" s="135">
        <v>2.3045452707230201</v>
      </c>
      <c r="AO43" s="135">
        <v>2.3045452707230201</v>
      </c>
      <c r="AP43" s="135">
        <v>-1.65913386291764</v>
      </c>
      <c r="AQ43" s="349">
        <v>-1.6591338629176402</v>
      </c>
      <c r="AR43" s="135">
        <v>-3.96471844038141</v>
      </c>
      <c r="AS43" s="408">
        <f t="shared" si="5"/>
        <v>-3.9827184403814098</v>
      </c>
      <c r="AT43" s="93">
        <v>-2.48926360271434</v>
      </c>
      <c r="AU43" s="93">
        <v>-2.5072636027143398</v>
      </c>
      <c r="AV43" s="135">
        <v>3.08022819946971E-2</v>
      </c>
      <c r="AW43" s="135">
        <v>3.1939443105805203E-2</v>
      </c>
      <c r="AX43" s="135">
        <v>-4.7727254476738699</v>
      </c>
      <c r="AY43" s="135">
        <v>-5.2605210751862197</v>
      </c>
      <c r="AZ43" s="93">
        <v>-9.9705047977595793</v>
      </c>
      <c r="BA43" s="135">
        <v>-7.8995524410149596</v>
      </c>
      <c r="BB43"/>
      <c r="BC43" s="165" t="str">
        <f t="shared" si="4"/>
        <v>ns</v>
      </c>
      <c r="BD43" s="463"/>
    </row>
    <row r="44" spans="1:56">
      <c r="A44" s="21" t="s">
        <v>127</v>
      </c>
      <c r="B44" s="29" t="s">
        <v>42</v>
      </c>
      <c r="C44" s="72">
        <v>0</v>
      </c>
      <c r="D44" s="98">
        <v>0</v>
      </c>
      <c r="E44" s="98">
        <v>0</v>
      </c>
      <c r="F44" s="98">
        <v>0</v>
      </c>
      <c r="G44" s="93">
        <v>0</v>
      </c>
      <c r="H44" s="98">
        <v>0</v>
      </c>
      <c r="I44" s="98">
        <v>0</v>
      </c>
      <c r="J44" s="98">
        <v>0</v>
      </c>
      <c r="K44" s="98">
        <v>0</v>
      </c>
      <c r="L44" s="93">
        <v>0</v>
      </c>
      <c r="M44" s="135">
        <v>0</v>
      </c>
      <c r="N44" s="135">
        <v>0</v>
      </c>
      <c r="O44" s="135">
        <v>0</v>
      </c>
      <c r="P44" s="135">
        <v>0</v>
      </c>
      <c r="Q44" s="93">
        <v>0</v>
      </c>
      <c r="R44" s="135">
        <v>0</v>
      </c>
      <c r="S44" s="135">
        <v>0</v>
      </c>
      <c r="T44" s="135">
        <v>0</v>
      </c>
      <c r="U44" s="135">
        <v>0</v>
      </c>
      <c r="V44" s="93">
        <v>0</v>
      </c>
      <c r="W44" s="135">
        <v>0</v>
      </c>
      <c r="X44" s="135">
        <v>0</v>
      </c>
      <c r="Y44" s="135">
        <v>0</v>
      </c>
      <c r="Z44" s="135">
        <v>0</v>
      </c>
      <c r="AA44" s="93">
        <v>0</v>
      </c>
      <c r="AB44" s="135">
        <v>0</v>
      </c>
      <c r="AC44" s="135">
        <v>0</v>
      </c>
      <c r="AD44" s="135">
        <v>0</v>
      </c>
      <c r="AE44" s="135">
        <v>0</v>
      </c>
      <c r="AF44" s="93">
        <v>0</v>
      </c>
      <c r="AG44" s="135">
        <v>0</v>
      </c>
      <c r="AH44" s="135">
        <v>0</v>
      </c>
      <c r="AI44" s="135">
        <v>0</v>
      </c>
      <c r="AJ44" s="135">
        <v>0</v>
      </c>
      <c r="AK44" s="93">
        <v>0</v>
      </c>
      <c r="AL44" s="135">
        <v>0</v>
      </c>
      <c r="AM44" s="135">
        <v>0</v>
      </c>
      <c r="AN44" s="135">
        <v>0</v>
      </c>
      <c r="AO44" s="135">
        <v>0</v>
      </c>
      <c r="AP44" s="135">
        <v>0</v>
      </c>
      <c r="AQ44" s="349">
        <v>0</v>
      </c>
      <c r="AR44" s="135">
        <v>0</v>
      </c>
      <c r="AS44" s="408">
        <f t="shared" si="5"/>
        <v>0</v>
      </c>
      <c r="AT44" s="93">
        <v>0</v>
      </c>
      <c r="AU44" s="93">
        <v>0</v>
      </c>
      <c r="AV44" s="135">
        <v>0</v>
      </c>
      <c r="AW44" s="135">
        <v>0</v>
      </c>
      <c r="AX44" s="135">
        <v>0</v>
      </c>
      <c r="AY44" s="135">
        <v>0</v>
      </c>
      <c r="AZ44" s="93">
        <v>0</v>
      </c>
      <c r="BA44" s="135">
        <v>0</v>
      </c>
      <c r="BB44"/>
      <c r="BC44" s="165" t="str">
        <f t="shared" si="4"/>
        <v>ns</v>
      </c>
      <c r="BD44" s="463"/>
    </row>
    <row r="45" spans="1:56">
      <c r="A45" s="21" t="s">
        <v>128</v>
      </c>
      <c r="B45" s="28" t="s">
        <v>44</v>
      </c>
      <c r="C45" s="74">
        <v>581</v>
      </c>
      <c r="D45" s="60">
        <v>708</v>
      </c>
      <c r="E45" s="60">
        <v>561</v>
      </c>
      <c r="F45" s="60">
        <v>614</v>
      </c>
      <c r="G45" s="90">
        <v>2464</v>
      </c>
      <c r="H45" s="60">
        <v>589.93141751992698</v>
      </c>
      <c r="I45" s="60">
        <v>635.008147567283</v>
      </c>
      <c r="J45" s="60">
        <v>636.83392481244402</v>
      </c>
      <c r="K45" s="60">
        <v>747.11837004959102</v>
      </c>
      <c r="L45" s="90">
        <v>2608.8918599492399</v>
      </c>
      <c r="M45" s="134">
        <v>630.86867776528698</v>
      </c>
      <c r="N45" s="134">
        <v>586.53265430054</v>
      </c>
      <c r="O45" s="134">
        <v>630.93841806023602</v>
      </c>
      <c r="P45" s="134">
        <v>718.90092911746103</v>
      </c>
      <c r="Q45" s="90">
        <v>2567.2406792435199</v>
      </c>
      <c r="R45" s="134">
        <v>727.27541426018399</v>
      </c>
      <c r="S45" s="134">
        <v>712.18087504432799</v>
      </c>
      <c r="T45" s="134">
        <v>796.05250735542097</v>
      </c>
      <c r="U45" s="134">
        <v>733.123391815216</v>
      </c>
      <c r="V45" s="90">
        <v>2968.6321884751501</v>
      </c>
      <c r="W45" s="134">
        <v>728.24206912916702</v>
      </c>
      <c r="X45" s="134">
        <v>789.81491714833305</v>
      </c>
      <c r="Y45" s="134">
        <v>818.58772578151002</v>
      </c>
      <c r="Z45" s="134">
        <v>896.22733975555502</v>
      </c>
      <c r="AA45" s="90">
        <v>3232.8720518145701</v>
      </c>
      <c r="AB45" s="134">
        <v>505.28965003442102</v>
      </c>
      <c r="AC45" s="134">
        <v>773.31903897043196</v>
      </c>
      <c r="AD45" s="134">
        <v>728.02452201316203</v>
      </c>
      <c r="AE45" s="134">
        <v>871.16548129652199</v>
      </c>
      <c r="AF45" s="90">
        <v>2877.7986923145399</v>
      </c>
      <c r="AG45" s="134">
        <v>804.885528072037</v>
      </c>
      <c r="AH45" s="134">
        <v>1014.16542252521</v>
      </c>
      <c r="AI45" s="134">
        <v>863.79129744765703</v>
      </c>
      <c r="AJ45" s="134">
        <v>898.45976554200104</v>
      </c>
      <c r="AK45" s="90">
        <v>3581.3020135869101</v>
      </c>
      <c r="AL45" s="134">
        <v>864.10335163568095</v>
      </c>
      <c r="AM45" s="134">
        <v>882.77409860809996</v>
      </c>
      <c r="AN45" s="134">
        <v>824.74761576608205</v>
      </c>
      <c r="AO45" s="134">
        <v>466.53640760686005</v>
      </c>
      <c r="AP45" s="134">
        <v>785.80459074698695</v>
      </c>
      <c r="AQ45" s="348">
        <v>810.89883723298976</v>
      </c>
      <c r="AR45" s="134">
        <v>1150.0669140272901</v>
      </c>
      <c r="AS45" s="348">
        <f t="shared" si="5"/>
        <v>1371.3410260580406</v>
      </c>
      <c r="AT45" s="90">
        <v>3624.7224721760399</v>
      </c>
      <c r="AU45" s="90">
        <v>3531.5503695059901</v>
      </c>
      <c r="AV45" s="134">
        <v>1045.6080690768899</v>
      </c>
      <c r="AW45" s="134">
        <v>1044.6145565259401</v>
      </c>
      <c r="AX45" s="134">
        <v>956.31793322258295</v>
      </c>
      <c r="AY45" s="134">
        <v>847.79659157081505</v>
      </c>
      <c r="AZ45" s="90">
        <v>3894.3371503962298</v>
      </c>
      <c r="BA45" s="134">
        <v>1053.10933203799</v>
      </c>
      <c r="BB45"/>
      <c r="BC45" s="165">
        <f t="shared" si="4"/>
        <v>7.1740675908542606E-3</v>
      </c>
      <c r="BD45" s="463"/>
    </row>
    <row r="46" spans="1:56">
      <c r="A46" s="21" t="s">
        <v>129</v>
      </c>
      <c r="B46" s="29" t="s">
        <v>46</v>
      </c>
      <c r="C46" s="72">
        <v>-205</v>
      </c>
      <c r="D46" s="72">
        <v>-247</v>
      </c>
      <c r="E46" s="72">
        <v>-203</v>
      </c>
      <c r="F46" s="72">
        <v>-189</v>
      </c>
      <c r="G46" s="93">
        <v>-844</v>
      </c>
      <c r="H46" s="72">
        <v>-171.79477071573899</v>
      </c>
      <c r="I46" s="72">
        <v>-178.933370335852</v>
      </c>
      <c r="J46" s="72">
        <v>-148.898935063246</v>
      </c>
      <c r="K46" s="72">
        <v>-273.53251552081502</v>
      </c>
      <c r="L46" s="93">
        <v>-773.15959163565196</v>
      </c>
      <c r="M46" s="136">
        <v>-191.80375045232401</v>
      </c>
      <c r="N46" s="136">
        <v>-100.47114418948</v>
      </c>
      <c r="O46" s="136">
        <v>-112.51165122469899</v>
      </c>
      <c r="P46" s="136">
        <v>-242.25966482521</v>
      </c>
      <c r="Q46" s="93">
        <v>-647.04621069171401</v>
      </c>
      <c r="R46" s="136">
        <v>-209.885290936725</v>
      </c>
      <c r="S46" s="136">
        <v>-147.40710626973899</v>
      </c>
      <c r="T46" s="136">
        <v>-241.66697304919501</v>
      </c>
      <c r="U46" s="136">
        <v>-175.52780657778601</v>
      </c>
      <c r="V46" s="93">
        <v>-774.48717683344398</v>
      </c>
      <c r="W46" s="136">
        <v>-198.672390413231</v>
      </c>
      <c r="X46" s="136">
        <v>-221.44098517304599</v>
      </c>
      <c r="Y46" s="136">
        <v>-237.531314147779</v>
      </c>
      <c r="Z46" s="136">
        <v>-223.79741122578201</v>
      </c>
      <c r="AA46" s="93">
        <v>-881.44210095983794</v>
      </c>
      <c r="AB46" s="136">
        <v>-121.988580511759</v>
      </c>
      <c r="AC46" s="136">
        <v>-201.122375971048</v>
      </c>
      <c r="AD46" s="136">
        <v>-171.651163974263</v>
      </c>
      <c r="AE46" s="136">
        <v>-275.32883760941502</v>
      </c>
      <c r="AF46" s="93">
        <v>-770.09095806648497</v>
      </c>
      <c r="AG46" s="136">
        <v>-178.525829224668</v>
      </c>
      <c r="AH46" s="136">
        <v>-120.69522925362</v>
      </c>
      <c r="AI46" s="136">
        <v>-168.07959334866399</v>
      </c>
      <c r="AJ46" s="136">
        <v>-174.500858467348</v>
      </c>
      <c r="AK46" s="93">
        <v>-641.80151029429999</v>
      </c>
      <c r="AL46" s="136">
        <v>-177.50912822652501</v>
      </c>
      <c r="AM46" s="136">
        <v>-183.495128226525</v>
      </c>
      <c r="AN46" s="136">
        <v>-174.515386702727</v>
      </c>
      <c r="AO46" s="136">
        <v>-142.60356398537098</v>
      </c>
      <c r="AP46" s="136">
        <v>-141.008268086079</v>
      </c>
      <c r="AQ46" s="279">
        <v>-211.16209080343407</v>
      </c>
      <c r="AR46" s="136">
        <v>-331.96907660688402</v>
      </c>
      <c r="AS46" s="279">
        <f t="shared" si="5"/>
        <v>-403.33579957828994</v>
      </c>
      <c r="AT46" s="93">
        <v>-825.00185962221303</v>
      </c>
      <c r="AU46" s="93">
        <v>-940.59658259362004</v>
      </c>
      <c r="AV46" s="136">
        <v>-232.03161849773599</v>
      </c>
      <c r="AW46" s="136">
        <v>-246.190441034419</v>
      </c>
      <c r="AX46" s="136">
        <v>-220.693265846667</v>
      </c>
      <c r="AY46" s="136">
        <v>-172.640473486753</v>
      </c>
      <c r="AZ46" s="93">
        <v>-871.55579886557496</v>
      </c>
      <c r="BA46" s="136">
        <v>-219.54458813187699</v>
      </c>
      <c r="BB46"/>
      <c r="BC46" s="165">
        <f t="shared" si="4"/>
        <v>-5.3816072338351728E-2</v>
      </c>
      <c r="BD46" s="463"/>
    </row>
    <row r="47" spans="1:56">
      <c r="A47" s="21" t="s">
        <v>130</v>
      </c>
      <c r="B47" s="29" t="s">
        <v>48</v>
      </c>
      <c r="C47" s="72">
        <v>0</v>
      </c>
      <c r="D47" s="98">
        <v>1</v>
      </c>
      <c r="E47" s="98">
        <v>0</v>
      </c>
      <c r="F47" s="98">
        <v>2</v>
      </c>
      <c r="G47" s="93">
        <v>3</v>
      </c>
      <c r="H47" s="98">
        <v>7.0000000000000007E-2</v>
      </c>
      <c r="I47" s="98">
        <v>2.3E-2</v>
      </c>
      <c r="J47" s="98">
        <v>0.29099999999999998</v>
      </c>
      <c r="K47" s="98">
        <v>22.234999999999999</v>
      </c>
      <c r="L47" s="93">
        <v>22.619</v>
      </c>
      <c r="M47" s="135">
        <v>-0.45500000000000002</v>
      </c>
      <c r="N47" s="135">
        <v>30.783000000000001</v>
      </c>
      <c r="O47" s="135">
        <v>-0.60899999999999999</v>
      </c>
      <c r="P47" s="135">
        <v>-8.3550000000000004</v>
      </c>
      <c r="Q47" s="93">
        <v>21.364000000000001</v>
      </c>
      <c r="R47" s="135">
        <v>-0.35599999999999998</v>
      </c>
      <c r="S47" s="135">
        <v>-0.372</v>
      </c>
      <c r="T47" s="135">
        <v>-0.70699999999999996</v>
      </c>
      <c r="U47" s="135">
        <v>-2.5999999999999999E-2</v>
      </c>
      <c r="V47" s="93">
        <v>-1.4610000000000001</v>
      </c>
      <c r="W47" s="135">
        <v>-4.0000000000000001E-3</v>
      </c>
      <c r="X47" s="135">
        <v>8.2469999999999999</v>
      </c>
      <c r="Y47" s="135">
        <v>4.0000000000000001E-3</v>
      </c>
      <c r="Z47" s="135">
        <v>0</v>
      </c>
      <c r="AA47" s="93">
        <v>8.2469999999999999</v>
      </c>
      <c r="AB47" s="135">
        <v>0</v>
      </c>
      <c r="AC47" s="135">
        <v>0</v>
      </c>
      <c r="AD47" s="135">
        <v>0</v>
      </c>
      <c r="AE47" s="135">
        <v>-23.515999999999998</v>
      </c>
      <c r="AF47" s="93">
        <v>-23.515999999999998</v>
      </c>
      <c r="AG47" s="135">
        <v>-5.0519999999999996</v>
      </c>
      <c r="AH47" s="135">
        <v>9.7309999999999999</v>
      </c>
      <c r="AI47" s="135">
        <v>0.68500000000000005</v>
      </c>
      <c r="AJ47" s="135">
        <v>-0.55800000000000005</v>
      </c>
      <c r="AK47" s="93">
        <v>4.806</v>
      </c>
      <c r="AL47" s="135">
        <v>-0.71499999999999997</v>
      </c>
      <c r="AM47" s="135">
        <v>-1.1910000000000001</v>
      </c>
      <c r="AN47" s="135">
        <v>6.5010000000000003</v>
      </c>
      <c r="AO47" s="135">
        <v>11.137</v>
      </c>
      <c r="AP47" s="135">
        <v>113.84699999999999</v>
      </c>
      <c r="AQ47" s="349">
        <v>113.84700000000001</v>
      </c>
      <c r="AR47" s="135">
        <v>3.1789999999999998</v>
      </c>
      <c r="AS47" s="408">
        <f t="shared" si="5"/>
        <v>3.1789999999999736</v>
      </c>
      <c r="AT47" s="93">
        <v>122.812</v>
      </c>
      <c r="AU47" s="93">
        <v>126.97199999999999</v>
      </c>
      <c r="AV47" s="135">
        <v>0</v>
      </c>
      <c r="AW47" s="135">
        <v>1.004</v>
      </c>
      <c r="AX47" s="135">
        <v>0</v>
      </c>
      <c r="AY47" s="135">
        <v>0</v>
      </c>
      <c r="AZ47" s="93">
        <v>1.004</v>
      </c>
      <c r="BA47" s="135">
        <v>0</v>
      </c>
      <c r="BB47"/>
      <c r="BC47" s="165" t="str">
        <f t="shared" si="4"/>
        <v>ns</v>
      </c>
      <c r="BD47" s="463"/>
    </row>
    <row r="48" spans="1:56">
      <c r="A48" s="21" t="s">
        <v>131</v>
      </c>
      <c r="B48" s="28" t="s">
        <v>50</v>
      </c>
      <c r="C48" s="74">
        <v>376</v>
      </c>
      <c r="D48" s="74">
        <v>462</v>
      </c>
      <c r="E48" s="60">
        <v>358</v>
      </c>
      <c r="F48" s="60">
        <v>427</v>
      </c>
      <c r="G48" s="90">
        <v>1623</v>
      </c>
      <c r="H48" s="60">
        <v>418.20664680418798</v>
      </c>
      <c r="I48" s="60">
        <v>456.097777231431</v>
      </c>
      <c r="J48" s="60">
        <v>488.22598974919799</v>
      </c>
      <c r="K48" s="60">
        <v>495.82085452877601</v>
      </c>
      <c r="L48" s="90">
        <v>1858.35126831359</v>
      </c>
      <c r="M48" s="134">
        <v>438.60992731296199</v>
      </c>
      <c r="N48" s="134">
        <v>516.84451011106</v>
      </c>
      <c r="O48" s="134">
        <v>517.81776683553699</v>
      </c>
      <c r="P48" s="134">
        <v>468.28626429225199</v>
      </c>
      <c r="Q48" s="90">
        <v>1941.5584685518099</v>
      </c>
      <c r="R48" s="134">
        <v>517.03412332345897</v>
      </c>
      <c r="S48" s="134">
        <v>564.40176877458896</v>
      </c>
      <c r="T48" s="134">
        <v>553.67853430622699</v>
      </c>
      <c r="U48" s="134">
        <v>557.56958523742799</v>
      </c>
      <c r="V48" s="90">
        <v>2192.6840116417002</v>
      </c>
      <c r="W48" s="134">
        <v>529.56567871593597</v>
      </c>
      <c r="X48" s="134">
        <v>576.62093197528702</v>
      </c>
      <c r="Y48" s="134">
        <v>581.06041163373095</v>
      </c>
      <c r="Z48" s="134">
        <v>672.42992852977295</v>
      </c>
      <c r="AA48" s="90">
        <v>2359.67695085473</v>
      </c>
      <c r="AB48" s="134">
        <v>383.30106952266101</v>
      </c>
      <c r="AC48" s="134">
        <v>572.19666299938399</v>
      </c>
      <c r="AD48" s="134">
        <v>556.373358038898</v>
      </c>
      <c r="AE48" s="134">
        <v>572.32064368710701</v>
      </c>
      <c r="AF48" s="90">
        <v>2084.1917342480501</v>
      </c>
      <c r="AG48" s="134">
        <v>621.30769884736901</v>
      </c>
      <c r="AH48" s="134">
        <v>903.20119327159205</v>
      </c>
      <c r="AI48" s="134">
        <v>696.39670409899304</v>
      </c>
      <c r="AJ48" s="134">
        <v>723.40090707465197</v>
      </c>
      <c r="AK48" s="90">
        <v>2944.3065032926102</v>
      </c>
      <c r="AL48" s="134">
        <v>685.879223409156</v>
      </c>
      <c r="AM48" s="134">
        <v>698.08797038157604</v>
      </c>
      <c r="AN48" s="134">
        <v>656.733229063355</v>
      </c>
      <c r="AO48" s="134">
        <v>335.06984362148387</v>
      </c>
      <c r="AP48" s="134">
        <v>758.64332266090798</v>
      </c>
      <c r="AQ48" s="348">
        <v>713.58374642956005</v>
      </c>
      <c r="AR48" s="134">
        <v>821.27683742040301</v>
      </c>
      <c r="AS48" s="348">
        <f t="shared" si="5"/>
        <v>971.1842264797499</v>
      </c>
      <c r="AT48" s="90">
        <v>2922.5326125538199</v>
      </c>
      <c r="AU48" s="90">
        <v>2717.9257869123699</v>
      </c>
      <c r="AV48" s="134">
        <v>813.57645057915101</v>
      </c>
      <c r="AW48" s="134">
        <v>799.42811549152395</v>
      </c>
      <c r="AX48" s="134">
        <v>735.62466737591603</v>
      </c>
      <c r="AY48" s="134">
        <v>675.156118084063</v>
      </c>
      <c r="AZ48" s="90">
        <v>3023.7853515306601</v>
      </c>
      <c r="BA48" s="134">
        <v>833.564743906118</v>
      </c>
      <c r="BB48"/>
      <c r="BC48" s="165">
        <f t="shared" si="4"/>
        <v>2.4568426621417228E-2</v>
      </c>
      <c r="BD48" s="463"/>
    </row>
    <row r="49" spans="1:56">
      <c r="A49" s="21" t="s">
        <v>132</v>
      </c>
      <c r="B49" s="29" t="s">
        <v>52</v>
      </c>
      <c r="C49" s="92">
        <v>-33</v>
      </c>
      <c r="D49" s="92">
        <v>-35</v>
      </c>
      <c r="E49" s="92">
        <v>-31</v>
      </c>
      <c r="F49" s="92">
        <v>-36</v>
      </c>
      <c r="G49" s="93">
        <v>-135</v>
      </c>
      <c r="H49" s="92">
        <v>-39.392926010025199</v>
      </c>
      <c r="I49" s="92">
        <v>-41.149315261854902</v>
      </c>
      <c r="J49" s="92">
        <v>-40.133628319448903</v>
      </c>
      <c r="K49" s="92">
        <v>-47.881419470914899</v>
      </c>
      <c r="L49" s="93">
        <v>-168.557289062244</v>
      </c>
      <c r="M49" s="135">
        <v>-40.920055497453298</v>
      </c>
      <c r="N49" s="135">
        <v>-50.826054650415998</v>
      </c>
      <c r="O49" s="135">
        <v>-63.091984812456602</v>
      </c>
      <c r="P49" s="135">
        <v>-67.060920302607101</v>
      </c>
      <c r="Q49" s="93">
        <v>-221.89901526293301</v>
      </c>
      <c r="R49" s="135">
        <v>-73.663763568722601</v>
      </c>
      <c r="S49" s="135">
        <v>-81.679164731362107</v>
      </c>
      <c r="T49" s="135">
        <v>-69.846343669465199</v>
      </c>
      <c r="U49" s="135">
        <v>-59.548322902396201</v>
      </c>
      <c r="V49" s="93">
        <v>-284.73759487194599</v>
      </c>
      <c r="W49" s="135">
        <v>-76.851958773237698</v>
      </c>
      <c r="X49" s="135">
        <v>-80.404046361948602</v>
      </c>
      <c r="Y49" s="135">
        <v>-79.244172340846404</v>
      </c>
      <c r="Z49" s="135">
        <v>-89.581288113302605</v>
      </c>
      <c r="AA49" s="93">
        <v>-326.08146558933498</v>
      </c>
      <c r="AB49" s="135">
        <v>-65.420965470775002</v>
      </c>
      <c r="AC49" s="135">
        <v>-74.010481587162104</v>
      </c>
      <c r="AD49" s="135">
        <v>-115.925310569939</v>
      </c>
      <c r="AE49" s="135">
        <v>-123.166921048596</v>
      </c>
      <c r="AF49" s="93">
        <v>-378.52367867647303</v>
      </c>
      <c r="AG49" s="135">
        <v>-114.34222478106599</v>
      </c>
      <c r="AH49" s="135">
        <v>-164.775838608566</v>
      </c>
      <c r="AI49" s="135">
        <v>-123.133983766751</v>
      </c>
      <c r="AJ49" s="135">
        <v>-121.768429483037</v>
      </c>
      <c r="AK49" s="93">
        <v>-524.02047663941903</v>
      </c>
      <c r="AL49" s="135">
        <v>-119.657644334019</v>
      </c>
      <c r="AM49" s="135">
        <v>-119.7051697075</v>
      </c>
      <c r="AN49" s="135">
        <v>-93.429288394799201</v>
      </c>
      <c r="AO49" s="135">
        <v>-93.489418032512987</v>
      </c>
      <c r="AP49" s="135">
        <v>-106.64121656434</v>
      </c>
      <c r="AQ49" s="349">
        <v>-106.34747783439502</v>
      </c>
      <c r="AR49" s="135">
        <v>-116.575585819127</v>
      </c>
      <c r="AS49" s="408">
        <f t="shared" si="5"/>
        <v>-116.57932933377194</v>
      </c>
      <c r="AT49" s="93">
        <v>-436.30373511228498</v>
      </c>
      <c r="AU49" s="93">
        <v>-436.12139490817998</v>
      </c>
      <c r="AV49" s="135">
        <v>-115.254857742128</v>
      </c>
      <c r="AW49" s="135">
        <v>-123.435804423055</v>
      </c>
      <c r="AX49" s="135">
        <v>-114.318452904464</v>
      </c>
      <c r="AY49" s="135">
        <v>-129.51337913520399</v>
      </c>
      <c r="AZ49" s="93">
        <v>-482.522494204851</v>
      </c>
      <c r="BA49" s="135">
        <v>-117.236912912511</v>
      </c>
      <c r="BB49"/>
      <c r="BC49" s="165">
        <f t="shared" si="4"/>
        <v>1.7197150811792072E-2</v>
      </c>
      <c r="BD49" s="463"/>
    </row>
    <row r="50" spans="1:56">
      <c r="A50" s="21" t="s">
        <v>133</v>
      </c>
      <c r="B50" s="36" t="s">
        <v>54</v>
      </c>
      <c r="C50" s="61">
        <v>343</v>
      </c>
      <c r="D50" s="61">
        <v>427</v>
      </c>
      <c r="E50" s="61">
        <v>327</v>
      </c>
      <c r="F50" s="61">
        <v>391</v>
      </c>
      <c r="G50" s="90">
        <v>1488</v>
      </c>
      <c r="H50" s="61">
        <v>378.81372079416298</v>
      </c>
      <c r="I50" s="61">
        <v>414.94846196957599</v>
      </c>
      <c r="J50" s="61">
        <v>448.09236142974902</v>
      </c>
      <c r="K50" s="61">
        <v>447.93943505786098</v>
      </c>
      <c r="L50" s="90">
        <v>1689.79397925135</v>
      </c>
      <c r="M50" s="137">
        <v>397.68987181550898</v>
      </c>
      <c r="N50" s="137">
        <v>466.01845546064402</v>
      </c>
      <c r="O50" s="137">
        <v>454.72578202308</v>
      </c>
      <c r="P50" s="137">
        <v>401.22534398964501</v>
      </c>
      <c r="Q50" s="90">
        <v>1719.6594532888801</v>
      </c>
      <c r="R50" s="137">
        <v>443.370359754736</v>
      </c>
      <c r="S50" s="137">
        <v>482.722604043226</v>
      </c>
      <c r="T50" s="137">
        <v>483.83219063676302</v>
      </c>
      <c r="U50" s="137">
        <v>498.02126233503202</v>
      </c>
      <c r="V50" s="90">
        <v>1907.9464167697599</v>
      </c>
      <c r="W50" s="137">
        <v>452.71371994269902</v>
      </c>
      <c r="X50" s="137">
        <v>496.216885613339</v>
      </c>
      <c r="Y50" s="137">
        <v>501.81623929288497</v>
      </c>
      <c r="Z50" s="137">
        <v>582.84864041646995</v>
      </c>
      <c r="AA50" s="90">
        <v>2033.5954852653899</v>
      </c>
      <c r="AB50" s="137">
        <v>317.88010405188601</v>
      </c>
      <c r="AC50" s="137">
        <v>498.18618141222299</v>
      </c>
      <c r="AD50" s="137">
        <v>440.44804746895801</v>
      </c>
      <c r="AE50" s="137">
        <v>449.153722638511</v>
      </c>
      <c r="AF50" s="90">
        <v>1705.66805557158</v>
      </c>
      <c r="AG50" s="137">
        <v>506.96547406630299</v>
      </c>
      <c r="AH50" s="137">
        <v>738.42535466302604</v>
      </c>
      <c r="AI50" s="137">
        <v>573.26272033224097</v>
      </c>
      <c r="AJ50" s="137">
        <v>601.63247759161595</v>
      </c>
      <c r="AK50" s="90">
        <v>2420.2860266531902</v>
      </c>
      <c r="AL50" s="137">
        <v>566.22157907513702</v>
      </c>
      <c r="AM50" s="137">
        <v>578.38280067407595</v>
      </c>
      <c r="AN50" s="137">
        <v>563.30394066855604</v>
      </c>
      <c r="AO50" s="137">
        <v>241.58042558897102</v>
      </c>
      <c r="AP50" s="137">
        <v>652.00210609656801</v>
      </c>
      <c r="AQ50" s="348">
        <v>607.2362685951631</v>
      </c>
      <c r="AR50" s="137">
        <v>704.701251601276</v>
      </c>
      <c r="AS50" s="348">
        <f t="shared" si="5"/>
        <v>854.60489714597986</v>
      </c>
      <c r="AT50" s="90">
        <v>2486.2288774415401</v>
      </c>
      <c r="AU50" s="90">
        <v>2281.80439200419</v>
      </c>
      <c r="AV50" s="137">
        <v>698.32159283702299</v>
      </c>
      <c r="AW50" s="137">
        <v>675.99231106846901</v>
      </c>
      <c r="AX50" s="137">
        <v>621.30621447145302</v>
      </c>
      <c r="AY50" s="137">
        <v>545.64273894885901</v>
      </c>
      <c r="AZ50" s="90">
        <v>2541.2628573257998</v>
      </c>
      <c r="BA50" s="137">
        <v>716.32783099360597</v>
      </c>
      <c r="BB50"/>
      <c r="BC50" s="165">
        <f t="shared" si="4"/>
        <v>2.5785022747800701E-2</v>
      </c>
      <c r="BD50" s="463"/>
    </row>
    <row r="51" spans="1:56">
      <c r="A51" s="21"/>
      <c r="B51" s="85"/>
      <c r="C51" s="85"/>
      <c r="D51" s="85"/>
      <c r="E51" s="85"/>
      <c r="F51" s="85"/>
      <c r="G51" s="85"/>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T51"/>
      <c r="AU51" s="131"/>
      <c r="AV51"/>
      <c r="AW51"/>
      <c r="AX51"/>
      <c r="AY51"/>
      <c r="AZ51"/>
      <c r="BA51"/>
      <c r="BB51"/>
      <c r="BC51" s="165"/>
      <c r="BD51" s="463"/>
    </row>
    <row r="52" spans="1:56" ht="16.5" thickBot="1">
      <c r="A52" s="21"/>
      <c r="B52" s="99" t="s">
        <v>134</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409"/>
      <c r="AT52" s="100"/>
      <c r="AU52" s="141"/>
      <c r="AV52" s="100"/>
      <c r="AW52" s="100"/>
      <c r="AX52" s="100"/>
      <c r="AY52" s="100"/>
      <c r="AZ52" s="100"/>
      <c r="BA52" s="100"/>
      <c r="BB52"/>
      <c r="BC52" s="369"/>
      <c r="BD52" s="463"/>
    </row>
    <row r="53" spans="1:56">
      <c r="A53" s="21"/>
      <c r="B53" s="85"/>
      <c r="C53" s="85"/>
      <c r="D53" s="85"/>
      <c r="E53" s="85"/>
      <c r="F53" s="85"/>
      <c r="G53" s="85"/>
      <c r="H53" s="85"/>
      <c r="I53" s="85"/>
      <c r="J53" s="85"/>
      <c r="K53" s="85"/>
      <c r="L53" s="85"/>
      <c r="M53" s="131"/>
      <c r="N53" s="131"/>
      <c r="O53" s="131"/>
      <c r="P53" s="131"/>
      <c r="Q53" s="85"/>
      <c r="R53" s="131"/>
      <c r="S53" s="131"/>
      <c r="T53" s="131"/>
      <c r="U53" s="131"/>
      <c r="V53" s="85"/>
      <c r="W53" s="131"/>
      <c r="X53" s="131"/>
      <c r="Y53" s="131"/>
      <c r="Z53" s="131"/>
      <c r="AA53" s="131"/>
      <c r="AB53" s="131"/>
      <c r="AC53" s="131"/>
      <c r="AD53" s="131"/>
      <c r="AE53" s="131"/>
      <c r="AF53" s="131"/>
      <c r="AG53" s="131"/>
      <c r="AH53" s="131"/>
      <c r="AI53" s="131"/>
      <c r="AJ53" s="131"/>
      <c r="AK53" s="131"/>
      <c r="AL53" s="131"/>
      <c r="AM53" s="138" t="s">
        <v>596</v>
      </c>
      <c r="AN53" s="131"/>
      <c r="AO53" s="138" t="s">
        <v>596</v>
      </c>
      <c r="AP53" s="131"/>
      <c r="AQ53" s="138" t="str">
        <f>+$AM$13</f>
        <v>IFRS 17</v>
      </c>
      <c r="AR53" s="131"/>
      <c r="AS53" s="410" t="str">
        <f>+$AM$13</f>
        <v>IFRS 17</v>
      </c>
      <c r="AT53" s="131"/>
      <c r="AU53" s="138" t="s">
        <v>596</v>
      </c>
      <c r="AV53" s="131"/>
      <c r="AW53" s="131"/>
      <c r="AX53" s="131"/>
      <c r="AY53" s="131"/>
      <c r="AZ53" s="131"/>
      <c r="BA53" s="131"/>
      <c r="BB53"/>
      <c r="BC53" s="167"/>
      <c r="BD53" s="463"/>
    </row>
    <row r="54" spans="1:56" ht="25.5">
      <c r="A54" s="21"/>
      <c r="B54" s="101" t="s">
        <v>24</v>
      </c>
      <c r="C54" s="102" t="s">
        <v>100</v>
      </c>
      <c r="D54" s="102" t="s">
        <v>101</v>
      </c>
      <c r="E54" s="102" t="s">
        <v>102</v>
      </c>
      <c r="F54" s="102" t="s">
        <v>103</v>
      </c>
      <c r="G54" s="102" t="s">
        <v>104</v>
      </c>
      <c r="H54" s="102" t="s">
        <v>483</v>
      </c>
      <c r="I54" s="102" t="s">
        <v>484</v>
      </c>
      <c r="J54" s="102" t="s">
        <v>485</v>
      </c>
      <c r="K54" s="102" t="s">
        <v>486</v>
      </c>
      <c r="L54" s="102" t="s">
        <v>487</v>
      </c>
      <c r="M54" s="138" t="s">
        <v>488</v>
      </c>
      <c r="N54" s="138" t="s">
        <v>489</v>
      </c>
      <c r="O54" s="138" t="s">
        <v>490</v>
      </c>
      <c r="P54" s="138" t="s">
        <v>491</v>
      </c>
      <c r="Q54" s="102" t="s">
        <v>492</v>
      </c>
      <c r="R54" s="138" t="s">
        <v>493</v>
      </c>
      <c r="S54" s="138" t="s">
        <v>494</v>
      </c>
      <c r="T54" s="138" t="s">
        <v>495</v>
      </c>
      <c r="U54" s="138" t="s">
        <v>496</v>
      </c>
      <c r="V54" s="102" t="s">
        <v>497</v>
      </c>
      <c r="W54" s="138" t="s">
        <v>498</v>
      </c>
      <c r="X54" s="138" t="s">
        <v>499</v>
      </c>
      <c r="Y54" s="138" t="s">
        <v>500</v>
      </c>
      <c r="Z54" s="138" t="s">
        <v>501</v>
      </c>
      <c r="AA54" s="138" t="s">
        <v>502</v>
      </c>
      <c r="AB54" s="138" t="s">
        <v>503</v>
      </c>
      <c r="AC54" s="138" t="s">
        <v>504</v>
      </c>
      <c r="AD54" s="138" t="s">
        <v>505</v>
      </c>
      <c r="AE54" s="138" t="s">
        <v>506</v>
      </c>
      <c r="AF54" s="138" t="s">
        <v>507</v>
      </c>
      <c r="AG54" s="138" t="s">
        <v>508</v>
      </c>
      <c r="AH54" s="138" t="s">
        <v>509</v>
      </c>
      <c r="AI54" s="138" t="s">
        <v>510</v>
      </c>
      <c r="AJ54" s="138" t="s">
        <v>511</v>
      </c>
      <c r="AK54" s="138" t="s">
        <v>512</v>
      </c>
      <c r="AL54" s="138" t="s">
        <v>513</v>
      </c>
      <c r="AM54" s="138" t="s">
        <v>513</v>
      </c>
      <c r="AN54" s="138" t="s">
        <v>570</v>
      </c>
      <c r="AO54" s="138" t="s">
        <v>570</v>
      </c>
      <c r="AP54" s="138" t="s">
        <v>574</v>
      </c>
      <c r="AQ54" s="138" t="s">
        <v>574</v>
      </c>
      <c r="AR54" s="138" t="s">
        <v>599</v>
      </c>
      <c r="AS54" s="410" t="str">
        <f>AS14</f>
        <v>Q4-22
Stated</v>
      </c>
      <c r="AT54" s="138" t="s">
        <v>600</v>
      </c>
      <c r="AU54" s="138" t="s">
        <v>600</v>
      </c>
      <c r="AV54" s="138" t="s">
        <v>605</v>
      </c>
      <c r="AW54" s="138" t="s">
        <v>614</v>
      </c>
      <c r="AX54" s="138" t="s">
        <v>619</v>
      </c>
      <c r="AY54" s="138" t="s">
        <v>626</v>
      </c>
      <c r="AZ54" s="138" t="s">
        <v>627</v>
      </c>
      <c r="BA54" s="138" t="str">
        <f t="shared" ref="BA54" si="6">BA$14</f>
        <v>Q1-24
Stated</v>
      </c>
      <c r="BB54"/>
      <c r="BC54" s="370" t="str">
        <f>LEFT($AV:$AV,2)&amp;"/"&amp;LEFT(BA:BA,2)</f>
        <v>Q1/Q1</v>
      </c>
      <c r="BD54" s="463"/>
    </row>
    <row r="55" spans="1:56">
      <c r="A55" s="21"/>
      <c r="B55" s="26"/>
      <c r="C55" s="85"/>
      <c r="D55" s="85"/>
      <c r="E55" s="85"/>
      <c r="F55" s="85"/>
      <c r="G55" s="85"/>
      <c r="H55" s="85"/>
      <c r="I55" s="85"/>
      <c r="J55" s="85"/>
      <c r="K55" s="85"/>
      <c r="L55" s="85"/>
      <c r="M55" s="131"/>
      <c r="N55" s="131"/>
      <c r="O55" s="131"/>
      <c r="P55" s="131"/>
      <c r="Q55" s="85"/>
      <c r="R55" s="131"/>
      <c r="S55" s="131"/>
      <c r="T55" s="131"/>
      <c r="U55" s="131"/>
      <c r="V55" s="85"/>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402"/>
      <c r="AT55" s="131"/>
      <c r="AU55" s="131"/>
      <c r="AV55" s="131"/>
      <c r="AW55" s="131"/>
      <c r="AX55" s="131"/>
      <c r="AY55" s="131"/>
      <c r="AZ55" s="131"/>
      <c r="BA55" s="131"/>
      <c r="BB55"/>
      <c r="BC55" s="341"/>
      <c r="BD55" s="463"/>
    </row>
    <row r="56" spans="1:56">
      <c r="A56" s="21" t="s">
        <v>135</v>
      </c>
      <c r="B56" s="28" t="s">
        <v>26</v>
      </c>
      <c r="C56" s="60">
        <v>566</v>
      </c>
      <c r="D56" s="60">
        <v>541</v>
      </c>
      <c r="E56" s="60">
        <v>556</v>
      </c>
      <c r="F56" s="60">
        <v>526</v>
      </c>
      <c r="G56" s="61">
        <v>2189</v>
      </c>
      <c r="H56" s="60">
        <v>606.71151055336702</v>
      </c>
      <c r="I56" s="60">
        <v>546.01444282990997</v>
      </c>
      <c r="J56" s="74">
        <v>532.94085266215598</v>
      </c>
      <c r="K56" s="74">
        <v>651.58974558780301</v>
      </c>
      <c r="L56" s="61">
        <v>2337.2565516332402</v>
      </c>
      <c r="M56" s="139">
        <v>630.56860583381501</v>
      </c>
      <c r="N56" s="139">
        <v>476.04680311221603</v>
      </c>
      <c r="O56" s="139">
        <v>507.43259411546001</v>
      </c>
      <c r="P56" s="139">
        <v>629.12073583710196</v>
      </c>
      <c r="Q56" s="61">
        <v>2243.1687388985902</v>
      </c>
      <c r="R56" s="139">
        <v>627.10604272521505</v>
      </c>
      <c r="S56" s="139">
        <v>511.67515764252101</v>
      </c>
      <c r="T56" s="139">
        <v>644.96531639836701</v>
      </c>
      <c r="U56" s="139">
        <v>667.041963981658</v>
      </c>
      <c r="V56" s="61">
        <v>2450.7884807477599</v>
      </c>
      <c r="W56" s="139">
        <v>628.54076427035204</v>
      </c>
      <c r="X56" s="139">
        <v>617.86781308792797</v>
      </c>
      <c r="Y56" s="139">
        <v>660.318502370847</v>
      </c>
      <c r="Z56" s="139">
        <v>710.53328196101802</v>
      </c>
      <c r="AA56" s="61">
        <v>2617.2603616901501</v>
      </c>
      <c r="AB56" s="139">
        <v>510.91631608479798</v>
      </c>
      <c r="AC56" s="139">
        <v>558.48322066789694</v>
      </c>
      <c r="AD56" s="139">
        <v>610.21552326533799</v>
      </c>
      <c r="AE56" s="139">
        <v>712.66747553563198</v>
      </c>
      <c r="AF56" s="61">
        <v>2392.2825355536702</v>
      </c>
      <c r="AG56" s="139">
        <v>624.53591195781405</v>
      </c>
      <c r="AH56" s="139">
        <v>729.44317771242004</v>
      </c>
      <c r="AI56" s="139">
        <v>594.33347262179996</v>
      </c>
      <c r="AJ56" s="139">
        <v>602.17988498373097</v>
      </c>
      <c r="AK56" s="61">
        <v>2550.4924472757698</v>
      </c>
      <c r="AL56" s="139">
        <v>697.41049028304997</v>
      </c>
      <c r="AM56" s="139">
        <v>537.01023725546997</v>
      </c>
      <c r="AN56" s="139">
        <v>691.10762332961599</v>
      </c>
      <c r="AO56" s="139">
        <v>213.09461734761101</v>
      </c>
      <c r="AP56" s="139">
        <v>601.86914274063099</v>
      </c>
      <c r="AQ56" s="280">
        <v>538.01618704940904</v>
      </c>
      <c r="AR56" s="139">
        <v>909.60287297233003</v>
      </c>
      <c r="AS56" s="280">
        <f>AU56-AM56-AO56-AQ56</f>
        <v>988.27562172787009</v>
      </c>
      <c r="AT56" s="61">
        <v>2899.9901293256298</v>
      </c>
      <c r="AU56" s="61">
        <v>2276.3966633803602</v>
      </c>
      <c r="AV56" s="139">
        <v>711.35783705261099</v>
      </c>
      <c r="AW56" s="139">
        <v>667.778122108292</v>
      </c>
      <c r="AX56" s="139">
        <v>642.54372271361296</v>
      </c>
      <c r="AY56" s="139">
        <v>521.08259526849099</v>
      </c>
      <c r="AZ56" s="61">
        <v>2542.7622771430101</v>
      </c>
      <c r="BA56" s="139">
        <v>722.01901565210096</v>
      </c>
      <c r="BB56"/>
      <c r="BC56" s="165">
        <f t="shared" ref="BC56:BC68" si="7">IF(ISERROR($BA56/AV56),"ns",IF($BA56/AV56&gt;200%,"x"&amp;(ROUND($BA56/AV56,1)),IF($BA56/AV56&lt;0,"ns",$BA56/AV56-1)))</f>
        <v>1.4987082512034622E-2</v>
      </c>
      <c r="BD56" s="463"/>
    </row>
    <row r="57" spans="1:56">
      <c r="A57" s="21" t="s">
        <v>136</v>
      </c>
      <c r="B57" s="29" t="s">
        <v>28</v>
      </c>
      <c r="C57" s="98">
        <v>-216</v>
      </c>
      <c r="D57" s="98">
        <v>-152</v>
      </c>
      <c r="E57" s="98">
        <v>-149</v>
      </c>
      <c r="F57" s="98">
        <v>-144</v>
      </c>
      <c r="G57" s="103">
        <v>-661</v>
      </c>
      <c r="H57" s="92">
        <v>-230.01590573716999</v>
      </c>
      <c r="I57" s="92">
        <v>-153.70925054855601</v>
      </c>
      <c r="J57" s="92">
        <v>-146.366879611332</v>
      </c>
      <c r="K57" s="92">
        <v>-163.175165508888</v>
      </c>
      <c r="L57" s="93">
        <v>-693.26720140594603</v>
      </c>
      <c r="M57" s="92">
        <v>-241.341771418956</v>
      </c>
      <c r="N57" s="92">
        <v>-152.20637006890601</v>
      </c>
      <c r="O57" s="92">
        <v>-153.15871070169001</v>
      </c>
      <c r="P57" s="92">
        <v>-196.53479887153</v>
      </c>
      <c r="Q57" s="93">
        <v>-743.24165106108296</v>
      </c>
      <c r="R57" s="92">
        <v>-229.432376094554</v>
      </c>
      <c r="S57" s="92">
        <v>-139.54625890611899</v>
      </c>
      <c r="T57" s="92">
        <v>-152.949416411079</v>
      </c>
      <c r="U57" s="92">
        <v>-172.476026829772</v>
      </c>
      <c r="V57" s="93">
        <v>-694.40407824152396</v>
      </c>
      <c r="W57" s="92">
        <v>-232.28425565509201</v>
      </c>
      <c r="X57" s="92">
        <v>-160.398402428048</v>
      </c>
      <c r="Y57" s="92">
        <v>-167.69793853636401</v>
      </c>
      <c r="Z57" s="92">
        <v>-193.74994021254599</v>
      </c>
      <c r="AA57" s="93">
        <v>-754.13053683204998</v>
      </c>
      <c r="AB57" s="92">
        <v>-285.88086667118603</v>
      </c>
      <c r="AC57" s="92">
        <v>-166.956210105211</v>
      </c>
      <c r="AD57" s="92">
        <v>-167.56263489540399</v>
      </c>
      <c r="AE57" s="92">
        <v>-179.23790182259901</v>
      </c>
      <c r="AF57" s="93">
        <v>-799.63761349440097</v>
      </c>
      <c r="AG57" s="92">
        <v>-233.439465657216</v>
      </c>
      <c r="AH57" s="92">
        <v>-180.36723371635</v>
      </c>
      <c r="AI57" s="92">
        <v>-174.108614022257</v>
      </c>
      <c r="AJ57" s="92">
        <v>-133.419086317915</v>
      </c>
      <c r="AK57" s="93">
        <v>-721.33439971373798</v>
      </c>
      <c r="AL57" s="92">
        <v>-254.144612969881</v>
      </c>
      <c r="AM57" s="92">
        <v>-75.073612969880998</v>
      </c>
      <c r="AN57" s="92">
        <v>-184.246176927817</v>
      </c>
      <c r="AO57" s="92">
        <v>-64.375379105038064</v>
      </c>
      <c r="AP57" s="92">
        <v>-178.42317419088701</v>
      </c>
      <c r="AQ57" s="346">
        <v>-89.544972013665983</v>
      </c>
      <c r="AR57" s="92">
        <v>-168.980957726573</v>
      </c>
      <c r="AS57" s="406">
        <f t="shared" ref="AS57:AS68" si="8">AU57-AM57-AO57-AQ57</f>
        <v>-26.274594451344967</v>
      </c>
      <c r="AT57" s="93">
        <v>-785.79492181515798</v>
      </c>
      <c r="AU57" s="93">
        <v>-255.26855853993001</v>
      </c>
      <c r="AV57" s="92">
        <v>-81.750677079428101</v>
      </c>
      <c r="AW57" s="92">
        <v>-74.353945757963103</v>
      </c>
      <c r="AX57" s="92">
        <v>-80.922619866021094</v>
      </c>
      <c r="AY57" s="92">
        <v>-74.571677207375998</v>
      </c>
      <c r="AZ57" s="93">
        <v>-311.59891991078803</v>
      </c>
      <c r="BA57" s="92">
        <v>-91.3997764524442</v>
      </c>
      <c r="BB57"/>
      <c r="BC57" s="165">
        <f t="shared" si="7"/>
        <v>0.11803081904313939</v>
      </c>
      <c r="BD57" s="463"/>
    </row>
    <row r="58" spans="1:56">
      <c r="A58" s="21" t="s">
        <v>137</v>
      </c>
      <c r="B58" s="28" t="s">
        <v>32</v>
      </c>
      <c r="C58" s="60">
        <v>350</v>
      </c>
      <c r="D58" s="60">
        <v>389</v>
      </c>
      <c r="E58" s="60">
        <v>407</v>
      </c>
      <c r="F58" s="60">
        <v>382</v>
      </c>
      <c r="G58" s="61">
        <v>1528</v>
      </c>
      <c r="H58" s="60">
        <v>376.69560481619698</v>
      </c>
      <c r="I58" s="60">
        <v>392.30519228135398</v>
      </c>
      <c r="J58" s="74">
        <v>386.57397305082401</v>
      </c>
      <c r="K58" s="74">
        <v>488.41458007891498</v>
      </c>
      <c r="L58" s="61">
        <v>1643.9893502272901</v>
      </c>
      <c r="M58" s="139">
        <v>389.22683441485901</v>
      </c>
      <c r="N58" s="139">
        <v>323.84043304330999</v>
      </c>
      <c r="O58" s="139">
        <v>354.27388341377002</v>
      </c>
      <c r="P58" s="139">
        <v>432.58593696557199</v>
      </c>
      <c r="Q58" s="61">
        <v>1499.92708783751</v>
      </c>
      <c r="R58" s="139">
        <v>397.67366663066201</v>
      </c>
      <c r="S58" s="139">
        <v>372.12889873640199</v>
      </c>
      <c r="T58" s="139">
        <v>492.01589998728798</v>
      </c>
      <c r="U58" s="139">
        <v>494.56593715188501</v>
      </c>
      <c r="V58" s="61">
        <v>1756.3844025062399</v>
      </c>
      <c r="W58" s="139">
        <v>396.25650861525997</v>
      </c>
      <c r="X58" s="139">
        <v>457.46941065988102</v>
      </c>
      <c r="Y58" s="139">
        <v>492.62056383448299</v>
      </c>
      <c r="Z58" s="139">
        <v>516.78334174847203</v>
      </c>
      <c r="AA58" s="61">
        <v>1863.1298248580999</v>
      </c>
      <c r="AB58" s="139">
        <v>225.03544941361099</v>
      </c>
      <c r="AC58" s="139">
        <v>391.52701056268597</v>
      </c>
      <c r="AD58" s="139">
        <v>442.65288836993398</v>
      </c>
      <c r="AE58" s="139">
        <v>533.42957371303203</v>
      </c>
      <c r="AF58" s="61">
        <v>1592.6449220592599</v>
      </c>
      <c r="AG58" s="139">
        <v>391.09644630059802</v>
      </c>
      <c r="AH58" s="139">
        <v>549.07594399607001</v>
      </c>
      <c r="AI58" s="139">
        <v>420.22485859954298</v>
      </c>
      <c r="AJ58" s="139">
        <v>468.76079866581603</v>
      </c>
      <c r="AK58" s="61">
        <v>1829.1580475620301</v>
      </c>
      <c r="AL58" s="139">
        <v>443.26587731316903</v>
      </c>
      <c r="AM58" s="139">
        <v>461.93662428558901</v>
      </c>
      <c r="AN58" s="139">
        <v>506.86144640179799</v>
      </c>
      <c r="AO58" s="139">
        <v>148.71923824257294</v>
      </c>
      <c r="AP58" s="139">
        <v>423.44596854974401</v>
      </c>
      <c r="AQ58" s="280">
        <v>448.47121503574806</v>
      </c>
      <c r="AR58" s="139">
        <v>740.62191524575906</v>
      </c>
      <c r="AS58" s="280">
        <f t="shared" si="8"/>
        <v>962.00102727651995</v>
      </c>
      <c r="AT58" s="61">
        <v>2114.19520751047</v>
      </c>
      <c r="AU58" s="61">
        <v>2021.1281048404301</v>
      </c>
      <c r="AV58" s="139">
        <v>629.60715997318198</v>
      </c>
      <c r="AW58" s="139">
        <v>593.42417635032905</v>
      </c>
      <c r="AX58" s="139">
        <v>561.62110284759206</v>
      </c>
      <c r="AY58" s="139">
        <v>446.51091806111498</v>
      </c>
      <c r="AZ58" s="61">
        <v>2231.1633572322198</v>
      </c>
      <c r="BA58" s="139">
        <v>630.61923919965602</v>
      </c>
      <c r="BB58"/>
      <c r="BC58" s="165">
        <f t="shared" si="7"/>
        <v>1.6074773141352416E-3</v>
      </c>
      <c r="BD58" s="463"/>
    </row>
    <row r="59" spans="1:56">
      <c r="A59" s="21" t="s">
        <v>138</v>
      </c>
      <c r="B59" s="29" t="s">
        <v>34</v>
      </c>
      <c r="C59" s="98">
        <v>0</v>
      </c>
      <c r="D59" s="98">
        <v>66</v>
      </c>
      <c r="E59" s="98">
        <v>-66</v>
      </c>
      <c r="F59" s="98">
        <v>0</v>
      </c>
      <c r="G59" s="103">
        <v>0</v>
      </c>
      <c r="H59" s="92">
        <v>0</v>
      </c>
      <c r="I59" s="92">
        <v>-1E-3</v>
      </c>
      <c r="J59" s="92">
        <v>-1E-3</v>
      </c>
      <c r="K59" s="92">
        <v>1.6E-2</v>
      </c>
      <c r="L59" s="93">
        <v>1.4E-2</v>
      </c>
      <c r="M59" s="92">
        <v>0</v>
      </c>
      <c r="N59" s="92">
        <v>0</v>
      </c>
      <c r="O59" s="92">
        <v>0</v>
      </c>
      <c r="P59" s="92">
        <v>-3.56035363514074E-3</v>
      </c>
      <c r="Q59" s="93">
        <v>-3.56035363514074E-3</v>
      </c>
      <c r="R59" s="92">
        <v>-5.1854874111944102E-2</v>
      </c>
      <c r="S59" s="92">
        <v>0.58022836997583105</v>
      </c>
      <c r="T59" s="92">
        <v>0.167398812153673</v>
      </c>
      <c r="U59" s="92">
        <v>-0.93906208358454302</v>
      </c>
      <c r="V59" s="93">
        <v>-0.243289775566983</v>
      </c>
      <c r="W59" s="92">
        <v>0.58520571281712097</v>
      </c>
      <c r="X59" s="92">
        <v>-3.9921449313422501E-2</v>
      </c>
      <c r="Y59" s="92">
        <v>0.80039193063525205</v>
      </c>
      <c r="Z59" s="92">
        <v>-0.28875038610890102</v>
      </c>
      <c r="AA59" s="93">
        <v>1.0569258080300501</v>
      </c>
      <c r="AB59" s="92">
        <v>-6.8777479621170698</v>
      </c>
      <c r="AC59" s="92">
        <v>70.399617262248199</v>
      </c>
      <c r="AD59" s="92">
        <v>-27.373865969705701</v>
      </c>
      <c r="AE59" s="92">
        <v>-35.9470619939068</v>
      </c>
      <c r="AF59" s="93">
        <v>0.200941336518592</v>
      </c>
      <c r="AG59" s="92">
        <v>-3.8834404660360099E-3</v>
      </c>
      <c r="AH59" s="92">
        <v>-0.74407815776621</v>
      </c>
      <c r="AI59" s="92">
        <v>-0.26907882565409003</v>
      </c>
      <c r="AJ59" s="92">
        <v>0.27950990481836901</v>
      </c>
      <c r="AK59" s="93">
        <v>-0.73753051906796696</v>
      </c>
      <c r="AL59" s="92">
        <v>6.0620093422717597E-2</v>
      </c>
      <c r="AM59" s="92">
        <v>6.0620093422717597E-2</v>
      </c>
      <c r="AN59" s="92">
        <v>-0.200272921659857</v>
      </c>
      <c r="AO59" s="92">
        <v>-0.27027292165985761</v>
      </c>
      <c r="AP59" s="92">
        <v>0.23801326135731399</v>
      </c>
      <c r="AQ59" s="346">
        <v>0.30801326135731477</v>
      </c>
      <c r="AR59" s="92">
        <v>-1.16915727084742</v>
      </c>
      <c r="AS59" s="406">
        <f t="shared" si="8"/>
        <v>-1.2561572708474249</v>
      </c>
      <c r="AT59" s="93">
        <v>-1.0707968377272501</v>
      </c>
      <c r="AU59" s="93">
        <v>-1.1577968377272501</v>
      </c>
      <c r="AV59" s="92">
        <v>1.33490287626068</v>
      </c>
      <c r="AW59" s="92">
        <v>-6.3568756981028901E-2</v>
      </c>
      <c r="AX59" s="92">
        <v>-0.19988613079964301</v>
      </c>
      <c r="AY59" s="92">
        <v>0.32074038334263399</v>
      </c>
      <c r="AZ59" s="93">
        <v>1.39218837182264</v>
      </c>
      <c r="BA59" s="92">
        <v>-9.0474349621957995E-2</v>
      </c>
      <c r="BB59"/>
      <c r="BC59" s="165" t="str">
        <f t="shared" si="7"/>
        <v>ns</v>
      </c>
      <c r="BD59" s="463"/>
    </row>
    <row r="60" spans="1:56">
      <c r="A60" s="21" t="s">
        <v>139</v>
      </c>
      <c r="B60" s="29" t="s">
        <v>38</v>
      </c>
      <c r="C60" s="98">
        <v>0</v>
      </c>
      <c r="D60" s="98">
        <v>0</v>
      </c>
      <c r="E60" s="98">
        <v>0</v>
      </c>
      <c r="F60" s="98">
        <v>0</v>
      </c>
      <c r="G60" s="103">
        <v>0</v>
      </c>
      <c r="H60" s="98">
        <v>4.6879482881740801E-4</v>
      </c>
      <c r="I60" s="98">
        <v>-4.2875860662619503E-3</v>
      </c>
      <c r="J60" s="72">
        <v>1.20598046123519E-4</v>
      </c>
      <c r="K60" s="72">
        <v>-6.3794484313971197E-3</v>
      </c>
      <c r="L60" s="103">
        <v>-1.0077641622718099E-2</v>
      </c>
      <c r="M60" s="136">
        <v>-3.3448137522940698E-3</v>
      </c>
      <c r="N60" s="136">
        <v>-1.6382489336170601E-3</v>
      </c>
      <c r="O60" s="136">
        <v>-1.74849071758217E-3</v>
      </c>
      <c r="P60" s="136">
        <v>2.3084108906937199E-4</v>
      </c>
      <c r="Q60" s="103">
        <v>-6.5007123144239396E-3</v>
      </c>
      <c r="R60" s="136">
        <v>9.6365832822289097E-4</v>
      </c>
      <c r="S60" s="136">
        <v>1.4615758812722101E-3</v>
      </c>
      <c r="T60" s="136">
        <v>-7.5631253620304104E-4</v>
      </c>
      <c r="U60" s="136">
        <v>1.2036981218298E-2</v>
      </c>
      <c r="V60" s="103">
        <v>1.3705902891590099E-2</v>
      </c>
      <c r="W60" s="136">
        <v>-1.0565792024203799E-3</v>
      </c>
      <c r="X60" s="136">
        <v>6.0684690233347299E-4</v>
      </c>
      <c r="Y60" s="136">
        <v>-4.5502676999276404E-3</v>
      </c>
      <c r="Z60" s="136">
        <v>5.0000000000236496E-3</v>
      </c>
      <c r="AA60" s="103">
        <v>9.0949470177292794E-15</v>
      </c>
      <c r="AB60" s="136">
        <v>0</v>
      </c>
      <c r="AC60" s="136">
        <v>9.9999999998289001E-4</v>
      </c>
      <c r="AD60" s="136">
        <v>-9.9999999999494092E-4</v>
      </c>
      <c r="AE60" s="136">
        <v>7.5033312896266599E-15</v>
      </c>
      <c r="AF60" s="103">
        <v>-4.5474735088646397E-15</v>
      </c>
      <c r="AG60" s="136">
        <v>2.2737367544323199E-15</v>
      </c>
      <c r="AH60" s="136">
        <v>3.6379788070917099E-15</v>
      </c>
      <c r="AI60" s="136">
        <v>-2.99999999997726E-3</v>
      </c>
      <c r="AJ60" s="136">
        <v>2.9999997928753098E-3</v>
      </c>
      <c r="AK60" s="103">
        <v>-2.0711013348773101E-10</v>
      </c>
      <c r="AL60" s="136">
        <v>9.999999999934059E-4</v>
      </c>
      <c r="AM60" s="136">
        <v>1E-3</v>
      </c>
      <c r="AN60" s="136">
        <v>-2.00000000002433E-3</v>
      </c>
      <c r="AO60" s="136">
        <v>-1E-3</v>
      </c>
      <c r="AP60" s="136">
        <v>1.0000000000745799E-3</v>
      </c>
      <c r="AQ60" s="279">
        <v>0</v>
      </c>
      <c r="AR60" s="136">
        <v>-6.1845639720559099E-14</v>
      </c>
      <c r="AS60" s="279">
        <f t="shared" si="8"/>
        <v>0</v>
      </c>
      <c r="AT60" s="103">
        <v>-5.0931703299284001E-14</v>
      </c>
      <c r="AU60" s="103">
        <v>0</v>
      </c>
      <c r="AV60" s="136">
        <v>0</v>
      </c>
      <c r="AW60" s="136">
        <v>0</v>
      </c>
      <c r="AX60" s="136">
        <v>0</v>
      </c>
      <c r="AY60" s="136">
        <v>0</v>
      </c>
      <c r="AZ60" s="103">
        <v>0</v>
      </c>
      <c r="BA60" s="136">
        <v>0</v>
      </c>
      <c r="BB60"/>
      <c r="BC60" s="165" t="str">
        <f t="shared" si="7"/>
        <v>ns</v>
      </c>
      <c r="BD60" s="463"/>
    </row>
    <row r="61" spans="1:56">
      <c r="A61" s="21" t="s">
        <v>140</v>
      </c>
      <c r="B61" s="29" t="s">
        <v>40</v>
      </c>
      <c r="C61" s="98">
        <v>0</v>
      </c>
      <c r="D61" s="98">
        <v>0</v>
      </c>
      <c r="E61" s="98">
        <v>0</v>
      </c>
      <c r="F61" s="98">
        <v>-5</v>
      </c>
      <c r="G61" s="103">
        <v>-5</v>
      </c>
      <c r="H61" s="98">
        <v>0</v>
      </c>
      <c r="I61" s="98">
        <v>-1.4E-2</v>
      </c>
      <c r="J61" s="72">
        <v>-8.0000000000000002E-3</v>
      </c>
      <c r="K61" s="72">
        <v>-2.0790000000000002</v>
      </c>
      <c r="L61" s="103">
        <v>-2.101</v>
      </c>
      <c r="M61" s="136">
        <v>-4.0000000000000001E-3</v>
      </c>
      <c r="N61" s="136">
        <v>-3.6805259474850501E-4</v>
      </c>
      <c r="O61" s="136">
        <v>-2.39910532740128E-2</v>
      </c>
      <c r="P61" s="136">
        <v>4.4005818611285101E-2</v>
      </c>
      <c r="Q61" s="103">
        <v>1.56467127425238E-2</v>
      </c>
      <c r="R61" s="136">
        <v>-4.3999999999999997E-2</v>
      </c>
      <c r="S61" s="136">
        <v>0</v>
      </c>
      <c r="T61" s="136">
        <v>-2</v>
      </c>
      <c r="U61" s="136">
        <v>-0.8</v>
      </c>
      <c r="V61" s="103">
        <v>-2.8439999999999999</v>
      </c>
      <c r="W61" s="136">
        <v>0</v>
      </c>
      <c r="X61" s="136">
        <v>0</v>
      </c>
      <c r="Y61" s="136">
        <v>-8.8853935128981494E-3</v>
      </c>
      <c r="Z61" s="136">
        <v>-2.1007041914666001E-3</v>
      </c>
      <c r="AA61" s="103">
        <v>-1.0986097704364799E-2</v>
      </c>
      <c r="AB61" s="136">
        <v>0</v>
      </c>
      <c r="AC61" s="136">
        <v>-0.13065383316437601</v>
      </c>
      <c r="AD61" s="136">
        <v>-3.2340994641892299E-3</v>
      </c>
      <c r="AE61" s="136">
        <v>4.8565305510763603E-3</v>
      </c>
      <c r="AF61" s="103">
        <v>-0.129031402077489</v>
      </c>
      <c r="AG61" s="136">
        <v>0.98399999999999999</v>
      </c>
      <c r="AH61" s="136">
        <v>-1.2927382844175399</v>
      </c>
      <c r="AI61" s="136">
        <v>-0.145003889096328</v>
      </c>
      <c r="AJ61" s="136">
        <v>-0.254001099738346</v>
      </c>
      <c r="AK61" s="103">
        <v>-0.70774327325221298</v>
      </c>
      <c r="AL61" s="136">
        <v>0.20599999999999999</v>
      </c>
      <c r="AM61" s="136">
        <v>0.20599999999999999</v>
      </c>
      <c r="AN61" s="136">
        <v>-0.17799999999999999</v>
      </c>
      <c r="AO61" s="136">
        <v>-0.17799999999999999</v>
      </c>
      <c r="AP61" s="136">
        <v>1E-3</v>
      </c>
      <c r="AQ61" s="279">
        <v>1.0000000000000009E-3</v>
      </c>
      <c r="AR61" s="136">
        <v>0.13200000000000001</v>
      </c>
      <c r="AS61" s="279">
        <f t="shared" si="8"/>
        <v>0.11399999999999999</v>
      </c>
      <c r="AT61" s="103">
        <v>0.161</v>
      </c>
      <c r="AU61" s="103">
        <v>0.14299999999999999</v>
      </c>
      <c r="AV61" s="136">
        <v>0</v>
      </c>
      <c r="AW61" s="136">
        <v>0</v>
      </c>
      <c r="AX61" s="136">
        <v>5.0000000000000001E-3</v>
      </c>
      <c r="AY61" s="136">
        <v>-1.2082563591603901E-2</v>
      </c>
      <c r="AZ61" s="103">
        <v>-7.0825635916038996E-3</v>
      </c>
      <c r="BA61" s="136">
        <v>-1E-3</v>
      </c>
      <c r="BB61"/>
      <c r="BC61" s="165" t="str">
        <f t="shared" si="7"/>
        <v>ns</v>
      </c>
      <c r="BD61" s="463"/>
    </row>
    <row r="62" spans="1:56">
      <c r="A62" s="21" t="s">
        <v>141</v>
      </c>
      <c r="B62" s="29" t="s">
        <v>42</v>
      </c>
      <c r="C62" s="98">
        <v>0</v>
      </c>
      <c r="D62" s="98">
        <v>0</v>
      </c>
      <c r="E62" s="98">
        <v>0</v>
      </c>
      <c r="F62" s="98">
        <v>0</v>
      </c>
      <c r="G62" s="103">
        <v>0</v>
      </c>
      <c r="H62" s="98">
        <v>0</v>
      </c>
      <c r="I62" s="98">
        <v>0</v>
      </c>
      <c r="J62" s="72">
        <v>0</v>
      </c>
      <c r="K62" s="72">
        <v>0</v>
      </c>
      <c r="L62" s="103">
        <v>0</v>
      </c>
      <c r="M62" s="136">
        <v>0</v>
      </c>
      <c r="N62" s="136">
        <v>0</v>
      </c>
      <c r="O62" s="136">
        <v>0</v>
      </c>
      <c r="P62" s="136">
        <v>0</v>
      </c>
      <c r="Q62" s="103">
        <v>0</v>
      </c>
      <c r="R62" s="136">
        <v>0</v>
      </c>
      <c r="S62" s="136">
        <v>0</v>
      </c>
      <c r="T62" s="136">
        <v>0</v>
      </c>
      <c r="U62" s="136">
        <v>0</v>
      </c>
      <c r="V62" s="103">
        <v>0</v>
      </c>
      <c r="W62" s="136">
        <v>0</v>
      </c>
      <c r="X62" s="136">
        <v>0</v>
      </c>
      <c r="Y62" s="136">
        <v>0</v>
      </c>
      <c r="Z62" s="136">
        <v>0</v>
      </c>
      <c r="AA62" s="103">
        <v>0</v>
      </c>
      <c r="AB62" s="136">
        <v>0</v>
      </c>
      <c r="AC62" s="136">
        <v>0</v>
      </c>
      <c r="AD62" s="136">
        <v>0</v>
      </c>
      <c r="AE62" s="136">
        <v>0</v>
      </c>
      <c r="AF62" s="103">
        <v>0</v>
      </c>
      <c r="AG62" s="136">
        <v>0</v>
      </c>
      <c r="AH62" s="136">
        <v>0</v>
      </c>
      <c r="AI62" s="136">
        <v>0</v>
      </c>
      <c r="AJ62" s="136">
        <v>0</v>
      </c>
      <c r="AK62" s="103">
        <v>0</v>
      </c>
      <c r="AL62" s="136">
        <v>0</v>
      </c>
      <c r="AM62" s="136">
        <v>0</v>
      </c>
      <c r="AN62" s="136">
        <v>0</v>
      </c>
      <c r="AO62" s="136">
        <v>0</v>
      </c>
      <c r="AP62" s="136">
        <v>0</v>
      </c>
      <c r="AQ62" s="279">
        <v>0</v>
      </c>
      <c r="AR62" s="136">
        <v>0</v>
      </c>
      <c r="AS62" s="279">
        <f t="shared" si="8"/>
        <v>0</v>
      </c>
      <c r="AT62" s="103">
        <v>0</v>
      </c>
      <c r="AU62" s="103">
        <v>0</v>
      </c>
      <c r="AV62" s="136">
        <v>0</v>
      </c>
      <c r="AW62" s="136">
        <v>0</v>
      </c>
      <c r="AX62" s="136">
        <v>0</v>
      </c>
      <c r="AY62" s="136">
        <v>0</v>
      </c>
      <c r="AZ62" s="103">
        <v>0</v>
      </c>
      <c r="BA62" s="136">
        <v>0</v>
      </c>
      <c r="BB62"/>
      <c r="BC62" s="165" t="str">
        <f t="shared" si="7"/>
        <v>ns</v>
      </c>
      <c r="BD62" s="463"/>
    </row>
    <row r="63" spans="1:56">
      <c r="A63" s="21" t="s">
        <v>142</v>
      </c>
      <c r="B63" s="28" t="s">
        <v>44</v>
      </c>
      <c r="C63" s="60">
        <v>350</v>
      </c>
      <c r="D63" s="60">
        <v>455</v>
      </c>
      <c r="E63" s="60">
        <v>341</v>
      </c>
      <c r="F63" s="60">
        <v>377</v>
      </c>
      <c r="G63" s="61">
        <v>1523</v>
      </c>
      <c r="H63" s="60">
        <v>376.69607361102499</v>
      </c>
      <c r="I63" s="60">
        <v>392.28590469528802</v>
      </c>
      <c r="J63" s="74">
        <v>386.56509364887</v>
      </c>
      <c r="K63" s="74">
        <v>486.34520063048399</v>
      </c>
      <c r="L63" s="61">
        <v>1641.8922725856701</v>
      </c>
      <c r="M63" s="139">
        <v>389.219489601107</v>
      </c>
      <c r="N63" s="139">
        <v>323.83842674178101</v>
      </c>
      <c r="O63" s="139">
        <v>354.24814386977903</v>
      </c>
      <c r="P63" s="139">
        <v>432.62661327163698</v>
      </c>
      <c r="Q63" s="61">
        <v>1499.9326734843</v>
      </c>
      <c r="R63" s="139">
        <v>397.57877541487801</v>
      </c>
      <c r="S63" s="139">
        <v>372.71058868225902</v>
      </c>
      <c r="T63" s="139">
        <v>490.18254248690499</v>
      </c>
      <c r="U63" s="139">
        <v>492.83891204951999</v>
      </c>
      <c r="V63" s="61">
        <v>1753.3108186335601</v>
      </c>
      <c r="W63" s="139">
        <v>396.84065774887398</v>
      </c>
      <c r="X63" s="139">
        <v>457.43009605747</v>
      </c>
      <c r="Y63" s="139">
        <v>493.40752010390497</v>
      </c>
      <c r="Z63" s="139">
        <v>516.49749065817196</v>
      </c>
      <c r="AA63" s="61">
        <v>1864.1757645684199</v>
      </c>
      <c r="AB63" s="139">
        <v>218.15770145149401</v>
      </c>
      <c r="AC63" s="139">
        <v>461.79697399177002</v>
      </c>
      <c r="AD63" s="139">
        <v>415.27478830076501</v>
      </c>
      <c r="AE63" s="139">
        <v>497.48736824967602</v>
      </c>
      <c r="AF63" s="61">
        <v>1592.7168319937</v>
      </c>
      <c r="AG63" s="139">
        <v>392.07656286013201</v>
      </c>
      <c r="AH63" s="139">
        <v>547.03912755388706</v>
      </c>
      <c r="AI63" s="139">
        <v>419.80777588479299</v>
      </c>
      <c r="AJ63" s="139">
        <v>468.78930747068898</v>
      </c>
      <c r="AK63" s="61">
        <v>1827.7127737695</v>
      </c>
      <c r="AL63" s="139">
        <v>443.53349740659201</v>
      </c>
      <c r="AM63" s="139">
        <v>462.20424437901198</v>
      </c>
      <c r="AN63" s="139">
        <v>506.48117348013898</v>
      </c>
      <c r="AO63" s="139">
        <v>148.26996532091306</v>
      </c>
      <c r="AP63" s="139">
        <v>423.68598181110201</v>
      </c>
      <c r="AQ63" s="280">
        <v>448.78022829710494</v>
      </c>
      <c r="AR63" s="139">
        <v>739.58475797491099</v>
      </c>
      <c r="AS63" s="280">
        <f t="shared" si="8"/>
        <v>960.85887000567004</v>
      </c>
      <c r="AT63" s="61">
        <v>2113.28541067274</v>
      </c>
      <c r="AU63" s="61">
        <v>2020.1133080027</v>
      </c>
      <c r="AV63" s="139">
        <v>630.942062849443</v>
      </c>
      <c r="AW63" s="139">
        <v>593.36060759334805</v>
      </c>
      <c r="AX63" s="139">
        <v>561.42621671679206</v>
      </c>
      <c r="AY63" s="139">
        <v>446.81957588086601</v>
      </c>
      <c r="AZ63" s="61">
        <v>2232.5484630404499</v>
      </c>
      <c r="BA63" s="139">
        <v>630.52776485003506</v>
      </c>
      <c r="BB63"/>
      <c r="BC63" s="165">
        <f t="shared" si="7"/>
        <v>-6.5663398242443716E-4</v>
      </c>
      <c r="BD63" s="463"/>
    </row>
    <row r="64" spans="1:56">
      <c r="A64" s="21" t="s">
        <v>143</v>
      </c>
      <c r="B64" s="29" t="s">
        <v>46</v>
      </c>
      <c r="C64" s="98">
        <v>-129</v>
      </c>
      <c r="D64" s="98">
        <v>-162</v>
      </c>
      <c r="E64" s="98">
        <v>-130</v>
      </c>
      <c r="F64" s="98">
        <v>-103</v>
      </c>
      <c r="G64" s="103">
        <v>-524</v>
      </c>
      <c r="H64" s="98">
        <v>-109.045588796994</v>
      </c>
      <c r="I64" s="98">
        <v>-98.835412547977398</v>
      </c>
      <c r="J64" s="72">
        <v>-80.878740306661001</v>
      </c>
      <c r="K64" s="72">
        <v>-194.08531897979799</v>
      </c>
      <c r="L64" s="103">
        <v>-482.84506063142999</v>
      </c>
      <c r="M64" s="136">
        <v>-119.910195779437</v>
      </c>
      <c r="N64" s="136">
        <v>-11.8768431304737</v>
      </c>
      <c r="O64" s="136">
        <v>-45.1186529155014</v>
      </c>
      <c r="P64" s="136">
        <v>-180.043959679783</v>
      </c>
      <c r="Q64" s="103">
        <v>-356.94965150519602</v>
      </c>
      <c r="R64" s="136">
        <v>-120.42318062587201</v>
      </c>
      <c r="S64" s="136">
        <v>-52.464369366185501</v>
      </c>
      <c r="T64" s="136">
        <v>-158.84940870038099</v>
      </c>
      <c r="U64" s="136">
        <v>-122.36655609831099</v>
      </c>
      <c r="V64" s="103">
        <v>-454.10351479075001</v>
      </c>
      <c r="W64" s="136">
        <v>-111.558601288866</v>
      </c>
      <c r="X64" s="136">
        <v>-144.90798021565999</v>
      </c>
      <c r="Y64" s="136">
        <v>-153.07157332829399</v>
      </c>
      <c r="Z64" s="136">
        <v>-130.98009797432599</v>
      </c>
      <c r="AA64" s="103">
        <v>-540.51825280714502</v>
      </c>
      <c r="AB64" s="136">
        <v>-51.945076406418401</v>
      </c>
      <c r="AC64" s="136">
        <v>-126.72635442099001</v>
      </c>
      <c r="AD64" s="136">
        <v>-90.615462881441601</v>
      </c>
      <c r="AE64" s="136">
        <v>-187.12385233246599</v>
      </c>
      <c r="AF64" s="103">
        <v>-456.41074604131597</v>
      </c>
      <c r="AG64" s="136">
        <v>-77.360779325368497</v>
      </c>
      <c r="AH64" s="136">
        <v>-123.772518423059</v>
      </c>
      <c r="AI64" s="136">
        <v>-64.081480322073503</v>
      </c>
      <c r="AJ64" s="136">
        <v>-79.444830151367796</v>
      </c>
      <c r="AK64" s="103">
        <v>-344.65960822186901</v>
      </c>
      <c r="AL64" s="136">
        <v>-79.234575736795307</v>
      </c>
      <c r="AM64" s="136">
        <v>-85.220575736795197</v>
      </c>
      <c r="AN64" s="136">
        <v>-100.809046150648</v>
      </c>
      <c r="AO64" s="136">
        <v>-68.897223433293803</v>
      </c>
      <c r="AP64" s="136">
        <v>-64.914118810046503</v>
      </c>
      <c r="AQ64" s="279">
        <v>-135.06794152740102</v>
      </c>
      <c r="AR64" s="136">
        <v>-237.82814268207699</v>
      </c>
      <c r="AS64" s="279">
        <f t="shared" si="8"/>
        <v>-309.19486565348302</v>
      </c>
      <c r="AT64" s="103">
        <v>-482.78588337956597</v>
      </c>
      <c r="AU64" s="103">
        <v>-598.38060635097304</v>
      </c>
      <c r="AV64" s="136">
        <v>-137.765865139639</v>
      </c>
      <c r="AW64" s="136">
        <v>-141.80469528981899</v>
      </c>
      <c r="AX64" s="136">
        <v>-131.213677384665</v>
      </c>
      <c r="AY64" s="136">
        <v>-79.359871527951199</v>
      </c>
      <c r="AZ64" s="103">
        <v>-490.14410934207302</v>
      </c>
      <c r="BA64" s="136">
        <v>-123.25429411396399</v>
      </c>
      <c r="BB64"/>
      <c r="BC64" s="165">
        <f t="shared" si="7"/>
        <v>-0.1053350262851116</v>
      </c>
      <c r="BD64" s="463"/>
    </row>
    <row r="65" spans="1:56">
      <c r="A65" s="21" t="s">
        <v>144</v>
      </c>
      <c r="B65" s="29" t="s">
        <v>48</v>
      </c>
      <c r="C65" s="98">
        <v>0</v>
      </c>
      <c r="D65" s="98">
        <v>1</v>
      </c>
      <c r="E65" s="98">
        <v>0</v>
      </c>
      <c r="F65" s="98">
        <v>2</v>
      </c>
      <c r="G65" s="103">
        <v>3</v>
      </c>
      <c r="H65" s="98">
        <v>7.0000000000000007E-2</v>
      </c>
      <c r="I65" s="98">
        <v>2.3E-2</v>
      </c>
      <c r="J65" s="72">
        <v>0.29099999999999998</v>
      </c>
      <c r="K65" s="72">
        <v>22.236999999999998</v>
      </c>
      <c r="L65" s="103">
        <v>22.620999999999999</v>
      </c>
      <c r="M65" s="136">
        <v>-0.45500000000000002</v>
      </c>
      <c r="N65" s="136">
        <v>30.783000000000001</v>
      </c>
      <c r="O65" s="136">
        <v>-0.60899999999999999</v>
      </c>
      <c r="P65" s="136">
        <v>-8.3550000000000004</v>
      </c>
      <c r="Q65" s="103">
        <v>21.364000000000001</v>
      </c>
      <c r="R65" s="136">
        <v>-0.35599999999999998</v>
      </c>
      <c r="S65" s="136">
        <v>-0.372</v>
      </c>
      <c r="T65" s="136">
        <v>-0.70699999999999996</v>
      </c>
      <c r="U65" s="136">
        <v>-2.5999999999999999E-2</v>
      </c>
      <c r="V65" s="103">
        <v>-1.4610000000000001</v>
      </c>
      <c r="W65" s="136">
        <v>0</v>
      </c>
      <c r="X65" s="136">
        <v>8.2469999999999999</v>
      </c>
      <c r="Y65" s="136">
        <v>0</v>
      </c>
      <c r="Z65" s="136">
        <v>0</v>
      </c>
      <c r="AA65" s="103">
        <v>8.2469999999999999</v>
      </c>
      <c r="AB65" s="136">
        <v>0</v>
      </c>
      <c r="AC65" s="136">
        <v>0</v>
      </c>
      <c r="AD65" s="136">
        <v>0</v>
      </c>
      <c r="AE65" s="136">
        <v>0</v>
      </c>
      <c r="AF65" s="103">
        <v>0</v>
      </c>
      <c r="AG65" s="136">
        <v>0</v>
      </c>
      <c r="AH65" s="136">
        <v>0</v>
      </c>
      <c r="AI65" s="136">
        <v>0</v>
      </c>
      <c r="AJ65" s="136">
        <v>-2.06</v>
      </c>
      <c r="AK65" s="103">
        <v>-2.06</v>
      </c>
      <c r="AL65" s="136">
        <v>0.32900000000000001</v>
      </c>
      <c r="AM65" s="136">
        <v>-0.14699999999999999</v>
      </c>
      <c r="AN65" s="136">
        <v>4.1849999999999996</v>
      </c>
      <c r="AO65" s="136">
        <v>8.8209999999999997</v>
      </c>
      <c r="AP65" s="136">
        <v>114.161</v>
      </c>
      <c r="AQ65" s="279">
        <v>114.161</v>
      </c>
      <c r="AR65" s="136">
        <v>0</v>
      </c>
      <c r="AS65" s="279">
        <f t="shared" si="8"/>
        <v>0</v>
      </c>
      <c r="AT65" s="103">
        <v>118.675</v>
      </c>
      <c r="AU65" s="103">
        <v>122.83499999999999</v>
      </c>
      <c r="AV65" s="136">
        <v>0</v>
      </c>
      <c r="AW65" s="136">
        <v>0</v>
      </c>
      <c r="AX65" s="136">
        <v>0</v>
      </c>
      <c r="AY65" s="136">
        <v>0</v>
      </c>
      <c r="AZ65" s="103">
        <v>0</v>
      </c>
      <c r="BA65" s="136">
        <v>0</v>
      </c>
      <c r="BB65"/>
      <c r="BC65" s="165" t="str">
        <f t="shared" si="7"/>
        <v>ns</v>
      </c>
      <c r="BD65" s="463"/>
    </row>
    <row r="66" spans="1:56">
      <c r="A66" s="21" t="s">
        <v>145</v>
      </c>
      <c r="B66" s="28" t="s">
        <v>50</v>
      </c>
      <c r="C66" s="60">
        <v>221</v>
      </c>
      <c r="D66" s="60">
        <v>294</v>
      </c>
      <c r="E66" s="60">
        <v>211</v>
      </c>
      <c r="F66" s="60">
        <v>276</v>
      </c>
      <c r="G66" s="61">
        <v>1002</v>
      </c>
      <c r="H66" s="60">
        <v>267.72048481403101</v>
      </c>
      <c r="I66" s="60">
        <v>293.47349214731099</v>
      </c>
      <c r="J66" s="74">
        <v>305.97735334220903</v>
      </c>
      <c r="K66" s="74">
        <v>314.49688165068602</v>
      </c>
      <c r="L66" s="61">
        <v>1181.66821195424</v>
      </c>
      <c r="M66" s="139">
        <v>268.85429382166899</v>
      </c>
      <c r="N66" s="139">
        <v>342.74458361130797</v>
      </c>
      <c r="O66" s="139">
        <v>308.52049095427702</v>
      </c>
      <c r="P66" s="139">
        <v>244.22765359185399</v>
      </c>
      <c r="Q66" s="61">
        <v>1164.34702197911</v>
      </c>
      <c r="R66" s="139">
        <v>276.79959478900599</v>
      </c>
      <c r="S66" s="139">
        <v>319.87421931607298</v>
      </c>
      <c r="T66" s="139">
        <v>330.62613378652497</v>
      </c>
      <c r="U66" s="139">
        <v>370.44635595120701</v>
      </c>
      <c r="V66" s="61">
        <v>1297.74630384281</v>
      </c>
      <c r="W66" s="139">
        <v>285.28205646000902</v>
      </c>
      <c r="X66" s="139">
        <v>320.76911584180999</v>
      </c>
      <c r="Y66" s="139">
        <v>340.335946775612</v>
      </c>
      <c r="Z66" s="139">
        <v>385.51739268384603</v>
      </c>
      <c r="AA66" s="61">
        <v>1331.90451176128</v>
      </c>
      <c r="AB66" s="139">
        <v>166.21262504507601</v>
      </c>
      <c r="AC66" s="139">
        <v>335.07061957078002</v>
      </c>
      <c r="AD66" s="139">
        <v>324.65932541932301</v>
      </c>
      <c r="AE66" s="139">
        <v>310.36351591721001</v>
      </c>
      <c r="AF66" s="61">
        <v>1136.30608595239</v>
      </c>
      <c r="AG66" s="139">
        <v>314.71578353476298</v>
      </c>
      <c r="AH66" s="139">
        <v>423.26660913082799</v>
      </c>
      <c r="AI66" s="139">
        <v>355.72629556272</v>
      </c>
      <c r="AJ66" s="139">
        <v>387.28447731932101</v>
      </c>
      <c r="AK66" s="61">
        <v>1480.99316554763</v>
      </c>
      <c r="AL66" s="139">
        <v>364.62792166979699</v>
      </c>
      <c r="AM66" s="139">
        <v>376.83666864221698</v>
      </c>
      <c r="AN66" s="139">
        <v>409.85712732949099</v>
      </c>
      <c r="AO66" s="139">
        <v>88.193741887619012</v>
      </c>
      <c r="AP66" s="139">
        <v>472.93286300105501</v>
      </c>
      <c r="AQ66" s="280">
        <v>427.87328676970299</v>
      </c>
      <c r="AR66" s="139">
        <v>501.756615292834</v>
      </c>
      <c r="AS66" s="280">
        <f t="shared" si="8"/>
        <v>651.66400435219077</v>
      </c>
      <c r="AT66" s="61">
        <v>1749.1745272931801</v>
      </c>
      <c r="AU66" s="61">
        <v>1544.56770165173</v>
      </c>
      <c r="AV66" s="139">
        <v>493.176197709804</v>
      </c>
      <c r="AW66" s="139">
        <v>451.55591230353002</v>
      </c>
      <c r="AX66" s="139">
        <v>430.21253933212699</v>
      </c>
      <c r="AY66" s="139">
        <v>367.45970435291503</v>
      </c>
      <c r="AZ66" s="61">
        <v>1742.40435369838</v>
      </c>
      <c r="BA66" s="139">
        <v>507.27347073607098</v>
      </c>
      <c r="BB66"/>
      <c r="BC66" s="165">
        <f t="shared" si="7"/>
        <v>2.8584658164225063E-2</v>
      </c>
      <c r="BD66" s="463"/>
    </row>
    <row r="67" spans="1:56">
      <c r="A67" s="21" t="s">
        <v>146</v>
      </c>
      <c r="B67" s="29" t="s">
        <v>52</v>
      </c>
      <c r="C67" s="92">
        <v>-1</v>
      </c>
      <c r="D67" s="92">
        <v>-1</v>
      </c>
      <c r="E67" s="92">
        <v>-1</v>
      </c>
      <c r="F67" s="92">
        <v>-1</v>
      </c>
      <c r="G67" s="103">
        <v>-4</v>
      </c>
      <c r="H67" s="92">
        <v>-1.1884862929572499</v>
      </c>
      <c r="I67" s="92">
        <v>-0.432282323994785</v>
      </c>
      <c r="J67" s="92">
        <v>-0.28946386039543898</v>
      </c>
      <c r="K67" s="92">
        <v>-3.3220671083978601</v>
      </c>
      <c r="L67" s="103">
        <v>-5.2322995857453298</v>
      </c>
      <c r="M67" s="136">
        <v>-0.57966420758526305</v>
      </c>
      <c r="N67" s="136">
        <v>-1.2575443732714999</v>
      </c>
      <c r="O67" s="136">
        <v>-0.808048380613131</v>
      </c>
      <c r="P67" s="136">
        <v>-0.64115270904314103</v>
      </c>
      <c r="Q67" s="103">
        <v>-3.2864096705130401</v>
      </c>
      <c r="R67" s="136">
        <v>-0.91674587825959497</v>
      </c>
      <c r="S67" s="136">
        <v>-6.8852278291896702</v>
      </c>
      <c r="T67" s="136">
        <v>-1.03257163052349</v>
      </c>
      <c r="U67" s="136">
        <v>-1.1563382890417799</v>
      </c>
      <c r="V67" s="103">
        <v>-9.9908836270145507</v>
      </c>
      <c r="W67" s="136">
        <v>-0.803696490398492</v>
      </c>
      <c r="X67" s="136">
        <v>-0.83531317791500403</v>
      </c>
      <c r="Y67" s="136">
        <v>-0.65233476855265404</v>
      </c>
      <c r="Z67" s="136">
        <v>-0.61341358038426397</v>
      </c>
      <c r="AA67" s="103">
        <v>-2.9047580172504102</v>
      </c>
      <c r="AB67" s="136">
        <v>-0.76431318819643002</v>
      </c>
      <c r="AC67" s="136">
        <v>-1.9316867299388401</v>
      </c>
      <c r="AD67" s="136">
        <v>-43.1033539686984</v>
      </c>
      <c r="AE67" s="136">
        <v>-34.0318847401984</v>
      </c>
      <c r="AF67" s="103">
        <v>-79.831238627031993</v>
      </c>
      <c r="AG67" s="136">
        <v>-19.085819079416002</v>
      </c>
      <c r="AH67" s="136">
        <v>-19.294574031448601</v>
      </c>
      <c r="AI67" s="136">
        <v>-17.223048581542301</v>
      </c>
      <c r="AJ67" s="136">
        <v>-19.201462298709298</v>
      </c>
      <c r="AK67" s="103">
        <v>-74.804903991116205</v>
      </c>
      <c r="AL67" s="136">
        <v>-18.7608804872037</v>
      </c>
      <c r="AM67" s="136">
        <v>-18.809014284809901</v>
      </c>
      <c r="AN67" s="136">
        <v>-18.9721383143076</v>
      </c>
      <c r="AO67" s="136">
        <v>-19.031724259617601</v>
      </c>
      <c r="AP67" s="136">
        <v>-19.5029360782335</v>
      </c>
      <c r="AQ67" s="279">
        <v>-19.221049799096598</v>
      </c>
      <c r="AR67" s="136">
        <v>-19.2260897249806</v>
      </c>
      <c r="AS67" s="279">
        <f t="shared" si="8"/>
        <v>-19.217979462083598</v>
      </c>
      <c r="AT67" s="103">
        <v>-76.462044604725406</v>
      </c>
      <c r="AU67" s="103">
        <v>-76.279767805607705</v>
      </c>
      <c r="AV67" s="136">
        <v>-18.805559758587801</v>
      </c>
      <c r="AW67" s="136">
        <v>-19.016778056563201</v>
      </c>
      <c r="AX67" s="136">
        <v>-19.223256298552801</v>
      </c>
      <c r="AY67" s="136">
        <v>-32.055208733361702</v>
      </c>
      <c r="AZ67" s="103">
        <v>-89.100802847065594</v>
      </c>
      <c r="BA67" s="136">
        <v>-13.674290560433199</v>
      </c>
      <c r="BB67"/>
      <c r="BC67" s="165">
        <f t="shared" si="7"/>
        <v>-0.27285915782492687</v>
      </c>
      <c r="BD67" s="463"/>
    </row>
    <row r="68" spans="1:56">
      <c r="A68" s="21" t="s">
        <v>147</v>
      </c>
      <c r="B68" s="36" t="s">
        <v>54</v>
      </c>
      <c r="C68" s="61">
        <v>220</v>
      </c>
      <c r="D68" s="61">
        <v>293</v>
      </c>
      <c r="E68" s="61">
        <v>210</v>
      </c>
      <c r="F68" s="61">
        <v>275</v>
      </c>
      <c r="G68" s="61">
        <v>998</v>
      </c>
      <c r="H68" s="61">
        <v>266.531998521074</v>
      </c>
      <c r="I68" s="61">
        <v>293.04120982331602</v>
      </c>
      <c r="J68" s="75">
        <v>305.68788948181299</v>
      </c>
      <c r="K68" s="75">
        <v>311.174814542288</v>
      </c>
      <c r="L68" s="61">
        <v>1176.4359123684901</v>
      </c>
      <c r="M68" s="140">
        <v>268.27462961408401</v>
      </c>
      <c r="N68" s="140">
        <v>341.487039238036</v>
      </c>
      <c r="O68" s="140">
        <v>307.71244257366402</v>
      </c>
      <c r="P68" s="140">
        <v>243.58650088281101</v>
      </c>
      <c r="Q68" s="61">
        <v>1161.0606123086</v>
      </c>
      <c r="R68" s="140">
        <v>275.88284891074602</v>
      </c>
      <c r="S68" s="140">
        <v>312.98899148688298</v>
      </c>
      <c r="T68" s="140">
        <v>329.59356215600098</v>
      </c>
      <c r="U68" s="140">
        <v>369.29001766216601</v>
      </c>
      <c r="V68" s="61">
        <v>1287.7554202158001</v>
      </c>
      <c r="W68" s="140">
        <v>284.47835996960998</v>
      </c>
      <c r="X68" s="140">
        <v>319.93380266389499</v>
      </c>
      <c r="Y68" s="140">
        <v>339.68361200705903</v>
      </c>
      <c r="Z68" s="140">
        <v>384.90397910346098</v>
      </c>
      <c r="AA68" s="61">
        <v>1328.9997537440199</v>
      </c>
      <c r="AB68" s="140">
        <v>165.448311856879</v>
      </c>
      <c r="AC68" s="140">
        <v>333.13893284084099</v>
      </c>
      <c r="AD68" s="140">
        <v>281.55597145062501</v>
      </c>
      <c r="AE68" s="140">
        <v>276.33163117701099</v>
      </c>
      <c r="AF68" s="61">
        <v>1056.4748473253601</v>
      </c>
      <c r="AG68" s="140">
        <v>295.62996445534702</v>
      </c>
      <c r="AH68" s="140">
        <v>403.97203509937901</v>
      </c>
      <c r="AI68" s="140">
        <v>338.50324698117703</v>
      </c>
      <c r="AJ68" s="140">
        <v>368.08301502061198</v>
      </c>
      <c r="AK68" s="61">
        <v>1406.18826155652</v>
      </c>
      <c r="AL68" s="140">
        <v>345.86704118259303</v>
      </c>
      <c r="AM68" s="140">
        <v>358.02765435740702</v>
      </c>
      <c r="AN68" s="140">
        <v>390.88498901518301</v>
      </c>
      <c r="AO68" s="140">
        <v>69.16201762800199</v>
      </c>
      <c r="AP68" s="140">
        <v>453.42992692282098</v>
      </c>
      <c r="AQ68" s="280">
        <v>408.652236970606</v>
      </c>
      <c r="AR68" s="140">
        <v>482.530525567854</v>
      </c>
      <c r="AS68" s="280">
        <f t="shared" si="8"/>
        <v>632.44602489010481</v>
      </c>
      <c r="AT68" s="61">
        <v>1672.7124826884501</v>
      </c>
      <c r="AU68" s="61">
        <v>1468.28793384612</v>
      </c>
      <c r="AV68" s="140">
        <v>474.370637951216</v>
      </c>
      <c r="AW68" s="140">
        <v>432.539134246966</v>
      </c>
      <c r="AX68" s="140">
        <v>410.98928303357502</v>
      </c>
      <c r="AY68" s="140">
        <v>335.40449561955398</v>
      </c>
      <c r="AZ68" s="61">
        <v>1653.3035508513101</v>
      </c>
      <c r="BA68" s="140">
        <v>493.59918017563803</v>
      </c>
      <c r="BB68"/>
      <c r="BC68" s="165">
        <f t="shared" si="7"/>
        <v>4.0534849094937986E-2</v>
      </c>
      <c r="BD68" s="463"/>
    </row>
    <row r="69" spans="1:56">
      <c r="A69" s="21"/>
      <c r="B69" s="85"/>
      <c r="C69" s="85"/>
      <c r="D69" s="85"/>
      <c r="E69" s="85"/>
      <c r="F69" s="85"/>
      <c r="G69" s="85"/>
      <c r="H69" s="85"/>
      <c r="I69" s="85"/>
      <c r="J69" s="85"/>
      <c r="K69" s="85"/>
      <c r="L69" s="85"/>
      <c r="M69" s="131"/>
      <c r="N69" s="131"/>
      <c r="O69" s="131"/>
      <c r="P69" s="131"/>
      <c r="Q69" s="85"/>
      <c r="R69" s="131"/>
      <c r="S69" s="131"/>
      <c r="T69" s="131"/>
      <c r="U69" s="131"/>
      <c r="V69" s="85"/>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402"/>
      <c r="AT69" s="131"/>
      <c r="AU69" s="131"/>
      <c r="AV69" s="131"/>
      <c r="AW69" s="131"/>
      <c r="AX69" s="131"/>
      <c r="AY69" s="131"/>
      <c r="AZ69" s="131"/>
      <c r="BA69" s="131"/>
      <c r="BB69"/>
      <c r="BC69" s="165"/>
      <c r="BD69" s="463"/>
    </row>
    <row r="70" spans="1:56" ht="16.5" thickBot="1">
      <c r="A70" s="21"/>
      <c r="B70" s="99" t="s">
        <v>148</v>
      </c>
      <c r="C70" s="100"/>
      <c r="D70" s="100"/>
      <c r="E70" s="100"/>
      <c r="F70" s="100"/>
      <c r="G70" s="100"/>
      <c r="H70" s="100"/>
      <c r="I70" s="100"/>
      <c r="J70" s="100"/>
      <c r="K70" s="100"/>
      <c r="L70" s="100"/>
      <c r="M70" s="141"/>
      <c r="N70" s="141"/>
      <c r="O70" s="141"/>
      <c r="P70" s="141"/>
      <c r="Q70" s="100"/>
      <c r="R70" s="141"/>
      <c r="S70" s="141"/>
      <c r="T70" s="141"/>
      <c r="U70" s="141"/>
      <c r="V70" s="100"/>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411"/>
      <c r="AT70" s="141"/>
      <c r="AU70" s="141"/>
      <c r="AV70" s="141"/>
      <c r="AW70" s="141"/>
      <c r="AX70" s="141"/>
      <c r="AY70" s="141"/>
      <c r="AZ70" s="141"/>
      <c r="BA70" s="141"/>
      <c r="BB70"/>
      <c r="BC70" s="369"/>
      <c r="BD70" s="463"/>
    </row>
    <row r="71" spans="1:56">
      <c r="A71" s="21"/>
      <c r="B71" s="85"/>
      <c r="C71" s="85"/>
      <c r="D71" s="85"/>
      <c r="E71" s="85"/>
      <c r="F71" s="85"/>
      <c r="G71" s="85"/>
      <c r="H71" s="85"/>
      <c r="I71" s="85"/>
      <c r="J71" s="85"/>
      <c r="K71" s="85"/>
      <c r="L71" s="85"/>
      <c r="M71" s="131"/>
      <c r="N71" s="131"/>
      <c r="O71" s="131"/>
      <c r="P71" s="131"/>
      <c r="Q71" s="85"/>
      <c r="R71" s="131"/>
      <c r="S71" s="131"/>
      <c r="T71" s="131"/>
      <c r="U71" s="131"/>
      <c r="V71" s="85"/>
      <c r="W71" s="131"/>
      <c r="X71" s="131"/>
      <c r="Y71" s="131"/>
      <c r="Z71" s="131"/>
      <c r="AA71" s="131"/>
      <c r="AB71" s="131"/>
      <c r="AC71" s="131"/>
      <c r="AD71" s="131"/>
      <c r="AE71" s="131"/>
      <c r="AF71" s="131"/>
      <c r="AG71" s="131"/>
      <c r="AH71" s="131"/>
      <c r="AI71" s="131"/>
      <c r="AJ71" s="131"/>
      <c r="AK71" s="131"/>
      <c r="AL71" s="131"/>
      <c r="AM71" s="138" t="s">
        <v>596</v>
      </c>
      <c r="AN71" s="131"/>
      <c r="AO71" s="138" t="s">
        <v>596</v>
      </c>
      <c r="AP71" s="131"/>
      <c r="AQ71" s="138" t="str">
        <f>+$AM$13</f>
        <v>IFRS 17</v>
      </c>
      <c r="AR71" s="131"/>
      <c r="AS71" s="410" t="str">
        <f>+$AM$13</f>
        <v>IFRS 17</v>
      </c>
      <c r="AT71" s="131"/>
      <c r="AU71" s="138" t="s">
        <v>596</v>
      </c>
      <c r="AV71" s="131"/>
      <c r="AW71" s="131"/>
      <c r="AX71" s="131"/>
      <c r="AY71" s="131"/>
      <c r="AZ71" s="131"/>
      <c r="BA71" s="131"/>
      <c r="BB71"/>
      <c r="BC71" s="167"/>
      <c r="BD71" s="463"/>
    </row>
    <row r="72" spans="1:56" ht="25.5">
      <c r="A72" s="21"/>
      <c r="B72" s="101" t="s">
        <v>24</v>
      </c>
      <c r="C72" s="102" t="s">
        <v>100</v>
      </c>
      <c r="D72" s="102" t="s">
        <v>101</v>
      </c>
      <c r="E72" s="102" t="s">
        <v>102</v>
      </c>
      <c r="F72" s="102" t="s">
        <v>103</v>
      </c>
      <c r="G72" s="102" t="s">
        <v>104</v>
      </c>
      <c r="H72" s="102" t="s">
        <v>483</v>
      </c>
      <c r="I72" s="102" t="s">
        <v>484</v>
      </c>
      <c r="J72" s="102" t="s">
        <v>485</v>
      </c>
      <c r="K72" s="102" t="s">
        <v>486</v>
      </c>
      <c r="L72" s="102" t="s">
        <v>487</v>
      </c>
      <c r="M72" s="138" t="s">
        <v>488</v>
      </c>
      <c r="N72" s="138" t="s">
        <v>489</v>
      </c>
      <c r="O72" s="138" t="s">
        <v>490</v>
      </c>
      <c r="P72" s="138" t="s">
        <v>491</v>
      </c>
      <c r="Q72" s="102" t="s">
        <v>492</v>
      </c>
      <c r="R72" s="138" t="s">
        <v>493</v>
      </c>
      <c r="S72" s="138" t="s">
        <v>494</v>
      </c>
      <c r="T72" s="138" t="s">
        <v>495</v>
      </c>
      <c r="U72" s="138" t="s">
        <v>496</v>
      </c>
      <c r="V72" s="102" t="s">
        <v>497</v>
      </c>
      <c r="W72" s="138" t="s">
        <v>498</v>
      </c>
      <c r="X72" s="138" t="s">
        <v>499</v>
      </c>
      <c r="Y72" s="138" t="s">
        <v>500</v>
      </c>
      <c r="Z72" s="138" t="s">
        <v>501</v>
      </c>
      <c r="AA72" s="138" t="s">
        <v>502</v>
      </c>
      <c r="AB72" s="138" t="s">
        <v>503</v>
      </c>
      <c r="AC72" s="138" t="s">
        <v>504</v>
      </c>
      <c r="AD72" s="138" t="s">
        <v>505</v>
      </c>
      <c r="AE72" s="138" t="s">
        <v>506</v>
      </c>
      <c r="AF72" s="138" t="s">
        <v>507</v>
      </c>
      <c r="AG72" s="138" t="s">
        <v>508</v>
      </c>
      <c r="AH72" s="138" t="s">
        <v>509</v>
      </c>
      <c r="AI72" s="138" t="s">
        <v>510</v>
      </c>
      <c r="AJ72" s="138" t="s">
        <v>511</v>
      </c>
      <c r="AK72" s="138" t="s">
        <v>512</v>
      </c>
      <c r="AL72" s="138" t="s">
        <v>513</v>
      </c>
      <c r="AM72" s="138" t="s">
        <v>513</v>
      </c>
      <c r="AN72" s="138" t="s">
        <v>570</v>
      </c>
      <c r="AO72" s="138" t="s">
        <v>570</v>
      </c>
      <c r="AP72" s="138" t="s">
        <v>574</v>
      </c>
      <c r="AQ72" s="138" t="s">
        <v>574</v>
      </c>
      <c r="AR72" s="138" t="s">
        <v>599</v>
      </c>
      <c r="AS72" s="410" t="str">
        <f>AS54</f>
        <v>Q4-22
Stated</v>
      </c>
      <c r="AT72" s="138" t="s">
        <v>600</v>
      </c>
      <c r="AU72" s="138" t="s">
        <v>600</v>
      </c>
      <c r="AV72" s="138" t="s">
        <v>605</v>
      </c>
      <c r="AW72" s="138" t="s">
        <v>614</v>
      </c>
      <c r="AX72" s="138" t="s">
        <v>619</v>
      </c>
      <c r="AY72" s="138" t="s">
        <v>626</v>
      </c>
      <c r="AZ72" s="138" t="s">
        <v>627</v>
      </c>
      <c r="BA72" s="138" t="str">
        <f t="shared" ref="BA72" si="9">BA$14</f>
        <v>Q1-24
Stated</v>
      </c>
      <c r="BB72"/>
      <c r="BC72" s="370" t="str">
        <f>LEFT($AV:$AV,2)&amp;"/"&amp;LEFT(BA:BA,2)</f>
        <v>Q1/Q1</v>
      </c>
      <c r="BD72" s="463"/>
    </row>
    <row r="73" spans="1:56">
      <c r="A73" s="21"/>
      <c r="B73" s="26"/>
      <c r="C73" s="85"/>
      <c r="D73" s="85"/>
      <c r="E73" s="85"/>
      <c r="F73" s="85"/>
      <c r="G73" s="85"/>
      <c r="H73" s="85"/>
      <c r="I73" s="85"/>
      <c r="J73" s="85"/>
      <c r="K73" s="85"/>
      <c r="L73" s="85"/>
      <c r="M73" s="131"/>
      <c r="N73" s="131"/>
      <c r="O73" s="131"/>
      <c r="P73" s="131"/>
      <c r="Q73" s="85"/>
      <c r="R73" s="131"/>
      <c r="S73" s="131"/>
      <c r="T73" s="131"/>
      <c r="U73" s="131"/>
      <c r="V73" s="85"/>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402"/>
      <c r="AT73" s="131"/>
      <c r="AU73" s="131"/>
      <c r="AV73" s="131"/>
      <c r="AW73" s="131"/>
      <c r="AX73" s="131"/>
      <c r="AY73" s="131"/>
      <c r="AZ73" s="131"/>
      <c r="BA73" s="131"/>
      <c r="BB73"/>
      <c r="BC73" s="341"/>
      <c r="BD73" s="463"/>
    </row>
    <row r="74" spans="1:56">
      <c r="A74" s="21" t="s">
        <v>149</v>
      </c>
      <c r="B74" s="28" t="s">
        <v>26</v>
      </c>
      <c r="C74" s="60">
        <v>408</v>
      </c>
      <c r="D74" s="60">
        <v>440</v>
      </c>
      <c r="E74" s="60">
        <v>377</v>
      </c>
      <c r="F74" s="60">
        <v>431</v>
      </c>
      <c r="G74" s="61">
        <v>1656</v>
      </c>
      <c r="H74" s="60">
        <v>394.99255356384498</v>
      </c>
      <c r="I74" s="60">
        <v>442.99054160606403</v>
      </c>
      <c r="J74" s="74">
        <v>396.36910984275499</v>
      </c>
      <c r="K74" s="74">
        <v>443.01185794676502</v>
      </c>
      <c r="L74" s="61">
        <v>1677.3640629594299</v>
      </c>
      <c r="M74" s="139">
        <v>431.97720287701799</v>
      </c>
      <c r="N74" s="139">
        <v>475.89015773813998</v>
      </c>
      <c r="O74" s="139">
        <v>613.48324409126099</v>
      </c>
      <c r="P74" s="139">
        <v>733.52618274999395</v>
      </c>
      <c r="Q74" s="61">
        <v>2254.8767874564101</v>
      </c>
      <c r="R74" s="139">
        <v>644.05068740356398</v>
      </c>
      <c r="S74" s="139">
        <v>656.111593207792</v>
      </c>
      <c r="T74" s="139">
        <v>604.57354189705404</v>
      </c>
      <c r="U74" s="139">
        <v>599.74760400586194</v>
      </c>
      <c r="V74" s="61">
        <v>2504.4834265142699</v>
      </c>
      <c r="W74" s="139">
        <v>638.40901188263797</v>
      </c>
      <c r="X74" s="139">
        <v>655.71168570077305</v>
      </c>
      <c r="Y74" s="139">
        <v>639.83948406215995</v>
      </c>
      <c r="Z74" s="134">
        <v>702.28245868205795</v>
      </c>
      <c r="AA74" s="61">
        <v>2636.2426403276299</v>
      </c>
      <c r="AB74" s="139">
        <v>593.96661040951096</v>
      </c>
      <c r="AC74" s="139">
        <v>606.614606424371</v>
      </c>
      <c r="AD74" s="139">
        <v>609.11519732864394</v>
      </c>
      <c r="AE74" s="139">
        <v>712.37222751140303</v>
      </c>
      <c r="AF74" s="61">
        <v>2522.06864167393</v>
      </c>
      <c r="AG74" s="139">
        <v>752.80043909171695</v>
      </c>
      <c r="AH74" s="139">
        <v>832.353554127645</v>
      </c>
      <c r="AI74" s="139">
        <v>774.03073782971603</v>
      </c>
      <c r="AJ74" s="139">
        <v>776.874321996155</v>
      </c>
      <c r="AK74" s="61">
        <v>3136.05905304523</v>
      </c>
      <c r="AL74" s="139">
        <v>814.24736356466701</v>
      </c>
      <c r="AM74" s="139">
        <v>814.24736356466599</v>
      </c>
      <c r="AN74" s="139">
        <v>733.55427758298197</v>
      </c>
      <c r="AO74" s="139">
        <v>733.5542775829839</v>
      </c>
      <c r="AP74" s="139">
        <v>737.76559730442295</v>
      </c>
      <c r="AQ74" s="280">
        <v>737.76559730442</v>
      </c>
      <c r="AR74" s="139">
        <v>769.96171493903296</v>
      </c>
      <c r="AS74" s="280">
        <f>AU74-AM74-AO74-AQ74</f>
        <v>769.96171493902989</v>
      </c>
      <c r="AT74" s="61">
        <v>3055.5289533911</v>
      </c>
      <c r="AU74" s="61">
        <v>3055.5289533911</v>
      </c>
      <c r="AV74" s="139">
        <v>773.478593986227</v>
      </c>
      <c r="AW74" s="139">
        <v>803.03620154600605</v>
      </c>
      <c r="AX74" s="139">
        <v>759.62322557661105</v>
      </c>
      <c r="AY74" s="139">
        <v>786.35291531371604</v>
      </c>
      <c r="AZ74" s="61">
        <v>3122.49093642256</v>
      </c>
      <c r="BA74" s="139">
        <v>803.71537032082199</v>
      </c>
      <c r="BB74"/>
      <c r="BC74" s="165">
        <f t="shared" ref="BC74:BC87" si="10">IF(ISERROR($BA74/AV74),"ns",IF($BA74/AV74&gt;200%,"x"&amp;(ROUND($BA74/AV74,1)),IF($BA74/AV74&lt;0,"ns",$BA74/AV74-1)))</f>
        <v>3.9091936828872909E-2</v>
      </c>
      <c r="BD74" s="463"/>
    </row>
    <row r="75" spans="1:56">
      <c r="A75" s="21" t="s">
        <v>150</v>
      </c>
      <c r="B75" s="29" t="s">
        <v>28</v>
      </c>
      <c r="C75" s="98">
        <v>-220</v>
      </c>
      <c r="D75" s="98">
        <v>-233</v>
      </c>
      <c r="E75" s="98">
        <v>-206</v>
      </c>
      <c r="F75" s="98">
        <v>-240</v>
      </c>
      <c r="G75" s="103">
        <v>-899</v>
      </c>
      <c r="H75" s="92">
        <v>-216.43279772379501</v>
      </c>
      <c r="I75" s="92">
        <v>-227.252385815791</v>
      </c>
      <c r="J75" s="92">
        <v>-211.20890141213499</v>
      </c>
      <c r="K75" s="92">
        <v>-239.880438383984</v>
      </c>
      <c r="L75" s="93">
        <v>-894.77452333570398</v>
      </c>
      <c r="M75" s="92">
        <v>-235.62528665737401</v>
      </c>
      <c r="N75" s="92">
        <v>-262.17699416982703</v>
      </c>
      <c r="O75" s="92">
        <v>-369.016962188261</v>
      </c>
      <c r="P75" s="92">
        <v>-462.21439179660399</v>
      </c>
      <c r="Q75" s="93">
        <v>-1329.03363481207</v>
      </c>
      <c r="R75" s="92">
        <v>-353.02406069657502</v>
      </c>
      <c r="S75" s="92">
        <v>-355.88263900239599</v>
      </c>
      <c r="T75" s="92">
        <v>-348.09102055584401</v>
      </c>
      <c r="U75" s="92">
        <v>-359.99686518616198</v>
      </c>
      <c r="V75" s="93">
        <v>-1416.99458544098</v>
      </c>
      <c r="W75" s="92">
        <v>-342.49146044035399</v>
      </c>
      <c r="X75" s="92">
        <v>-351.821857515369</v>
      </c>
      <c r="Y75" s="92">
        <v>-343.07569065892</v>
      </c>
      <c r="Z75" s="92">
        <v>-367.56466562539902</v>
      </c>
      <c r="AA75" s="93">
        <v>-1404.9536742400401</v>
      </c>
      <c r="AB75" s="92">
        <v>-338.05426109131201</v>
      </c>
      <c r="AC75" s="92">
        <v>-324.37712742222999</v>
      </c>
      <c r="AD75" s="92">
        <v>-328.85408591026101</v>
      </c>
      <c r="AE75" s="92">
        <v>-378.69554269156299</v>
      </c>
      <c r="AF75" s="93">
        <v>-1369.9810171153699</v>
      </c>
      <c r="AG75" s="92">
        <v>-383.28807495070498</v>
      </c>
      <c r="AH75" s="92">
        <v>-396.13852509683602</v>
      </c>
      <c r="AI75" s="92">
        <v>-390.26522740101302</v>
      </c>
      <c r="AJ75" s="92">
        <v>-411.37580142598699</v>
      </c>
      <c r="AK75" s="93">
        <v>-1581.0676288745401</v>
      </c>
      <c r="AL75" s="92">
        <v>-441.81819895367403</v>
      </c>
      <c r="AM75" s="92">
        <v>-441.81819895367403</v>
      </c>
      <c r="AN75" s="92">
        <v>-471.30751235881701</v>
      </c>
      <c r="AO75" s="92">
        <v>-471.30751235881894</v>
      </c>
      <c r="AP75" s="92">
        <v>-432.578283177049</v>
      </c>
      <c r="AQ75" s="346">
        <v>-432.578283177049</v>
      </c>
      <c r="AR75" s="92">
        <v>-423.49966050525001</v>
      </c>
      <c r="AS75" s="406">
        <f t="shared" ref="AS75:AS87" si="11">AU75-AM75-AO75-AQ75</f>
        <v>-423.49966050524802</v>
      </c>
      <c r="AT75" s="93">
        <v>-1769.20365499479</v>
      </c>
      <c r="AU75" s="93">
        <v>-1769.20365499479</v>
      </c>
      <c r="AV75" s="92">
        <v>-433.89614664020002</v>
      </c>
      <c r="AW75" s="92">
        <v>-439.16509724609801</v>
      </c>
      <c r="AX75" s="92">
        <v>-433.16089466408499</v>
      </c>
      <c r="AY75" s="92">
        <v>-435.01253815471199</v>
      </c>
      <c r="AZ75" s="93">
        <v>-1741.2346767050899</v>
      </c>
      <c r="BA75" s="92">
        <v>-448.817852733866</v>
      </c>
      <c r="BB75"/>
      <c r="BC75" s="165">
        <f t="shared" si="10"/>
        <v>3.4390040587384041E-2</v>
      </c>
      <c r="BD75" s="463"/>
    </row>
    <row r="76" spans="1:56">
      <c r="A76" s="94" t="s">
        <v>151</v>
      </c>
      <c r="B76" s="31" t="s">
        <v>30</v>
      </c>
      <c r="C76" s="95"/>
      <c r="D76" s="95"/>
      <c r="E76" s="95"/>
      <c r="F76" s="96"/>
      <c r="G76" s="97"/>
      <c r="H76" s="96">
        <v>-1.39</v>
      </c>
      <c r="I76" s="96">
        <v>-0.20000000000000018</v>
      </c>
      <c r="J76" s="96">
        <v>0</v>
      </c>
      <c r="K76" s="96">
        <v>0</v>
      </c>
      <c r="L76" s="97">
        <v>-1.59</v>
      </c>
      <c r="M76" s="96">
        <v>-1.23</v>
      </c>
      <c r="N76" s="96">
        <v>-4.0000000000000036E-2</v>
      </c>
      <c r="O76" s="96">
        <v>0</v>
      </c>
      <c r="P76" s="96">
        <v>0</v>
      </c>
      <c r="Q76" s="97">
        <v>-1.27</v>
      </c>
      <c r="R76" s="96">
        <v>-1.4683899941599501</v>
      </c>
      <c r="S76" s="96">
        <v>4.0245825100432599E-2</v>
      </c>
      <c r="T76" s="96">
        <v>0</v>
      </c>
      <c r="U76" s="96">
        <v>0</v>
      </c>
      <c r="V76" s="97">
        <v>-1.4281441690595176</v>
      </c>
      <c r="W76" s="96">
        <v>-1.6</v>
      </c>
      <c r="X76" s="96">
        <v>-1.7349999999999999</v>
      </c>
      <c r="Y76" s="96">
        <v>0</v>
      </c>
      <c r="Z76" s="96">
        <v>0</v>
      </c>
      <c r="AA76" s="97">
        <v>-3.335</v>
      </c>
      <c r="AB76" s="96">
        <v>-3.5685959999999999</v>
      </c>
      <c r="AC76" s="96">
        <v>0.29359599999999997</v>
      </c>
      <c r="AD76" s="96">
        <v>0</v>
      </c>
      <c r="AE76" s="96">
        <v>0</v>
      </c>
      <c r="AF76" s="97">
        <v>-3.2749999999999999</v>
      </c>
      <c r="AG76" s="96">
        <v>-4.35591974</v>
      </c>
      <c r="AH76" s="96">
        <v>0.29291974000000032</v>
      </c>
      <c r="AI76" s="96">
        <v>0</v>
      </c>
      <c r="AJ76" s="96">
        <v>0</v>
      </c>
      <c r="AK76" s="97">
        <v>-4.0629999999999997</v>
      </c>
      <c r="AL76" s="96">
        <v>-4.5750000000000002</v>
      </c>
      <c r="AM76" s="96">
        <v>-4.5750000000000002</v>
      </c>
      <c r="AN76" s="96">
        <v>6.0000000000002274E-3</v>
      </c>
      <c r="AO76" s="96">
        <v>6.0000000000002274E-3</v>
      </c>
      <c r="AP76" s="96">
        <v>0</v>
      </c>
      <c r="AQ76" s="347">
        <v>0</v>
      </c>
      <c r="AR76" s="96">
        <v>0</v>
      </c>
      <c r="AS76" s="347">
        <f t="shared" si="11"/>
        <v>0</v>
      </c>
      <c r="AT76" s="97">
        <v>-4.569</v>
      </c>
      <c r="AU76" s="97">
        <v>-4.569</v>
      </c>
      <c r="AV76" s="96">
        <v>-3.415</v>
      </c>
      <c r="AW76" s="96">
        <v>-9.0357800000000488E-3</v>
      </c>
      <c r="AX76" s="96">
        <v>0</v>
      </c>
      <c r="AY76" s="96">
        <v>0</v>
      </c>
      <c r="AZ76" s="97">
        <v>-3.4240357800000001</v>
      </c>
      <c r="BA76" s="96">
        <v>0</v>
      </c>
      <c r="BB76"/>
      <c r="BC76" s="165">
        <f t="shared" si="10"/>
        <v>-1</v>
      </c>
      <c r="BD76" s="463"/>
    </row>
    <row r="77" spans="1:56">
      <c r="A77" s="21" t="s">
        <v>152</v>
      </c>
      <c r="B77" s="28" t="s">
        <v>32</v>
      </c>
      <c r="C77" s="60">
        <v>188</v>
      </c>
      <c r="D77" s="60">
        <v>207</v>
      </c>
      <c r="E77" s="60">
        <v>171</v>
      </c>
      <c r="F77" s="60">
        <v>191</v>
      </c>
      <c r="G77" s="61">
        <v>757</v>
      </c>
      <c r="H77" s="60">
        <v>178.55975584005</v>
      </c>
      <c r="I77" s="60">
        <v>215.738155790273</v>
      </c>
      <c r="J77" s="74">
        <v>185.16020843061901</v>
      </c>
      <c r="K77" s="74">
        <v>203.13141956278201</v>
      </c>
      <c r="L77" s="61">
        <v>782.58953962372402</v>
      </c>
      <c r="M77" s="139">
        <v>196.35191621964401</v>
      </c>
      <c r="N77" s="139">
        <v>213.71316356831301</v>
      </c>
      <c r="O77" s="139">
        <v>244.46628190300001</v>
      </c>
      <c r="P77" s="139">
        <v>271.31179095339002</v>
      </c>
      <c r="Q77" s="61">
        <v>925.84315264434701</v>
      </c>
      <c r="R77" s="139">
        <v>291.02662670698902</v>
      </c>
      <c r="S77" s="139">
        <v>300.22895420539601</v>
      </c>
      <c r="T77" s="139">
        <v>256.48252134120901</v>
      </c>
      <c r="U77" s="139">
        <v>239.75073881970101</v>
      </c>
      <c r="V77" s="61">
        <v>1087.4888410732899</v>
      </c>
      <c r="W77" s="139">
        <v>295.91755144228398</v>
      </c>
      <c r="X77" s="139">
        <v>303.88982818540302</v>
      </c>
      <c r="Y77" s="139">
        <v>296.76379340324098</v>
      </c>
      <c r="Z77" s="134">
        <v>334.717793056657</v>
      </c>
      <c r="AA77" s="61">
        <v>1231.2889660875801</v>
      </c>
      <c r="AB77" s="139">
        <v>255.91234931819801</v>
      </c>
      <c r="AC77" s="139">
        <v>282.23747900214101</v>
      </c>
      <c r="AD77" s="139">
        <v>280.26111141838197</v>
      </c>
      <c r="AE77" s="139">
        <v>333.67668481983901</v>
      </c>
      <c r="AF77" s="61">
        <v>1152.08762455856</v>
      </c>
      <c r="AG77" s="139">
        <v>369.51236414101101</v>
      </c>
      <c r="AH77" s="139">
        <v>436.21502903080801</v>
      </c>
      <c r="AI77" s="139">
        <v>383.76551042870301</v>
      </c>
      <c r="AJ77" s="139">
        <v>365.49852057016898</v>
      </c>
      <c r="AK77" s="61">
        <v>1554.9914241706899</v>
      </c>
      <c r="AL77" s="139">
        <v>372.42916461099298</v>
      </c>
      <c r="AM77" s="139">
        <v>372.42916461099298</v>
      </c>
      <c r="AN77" s="139">
        <v>262.24676522416598</v>
      </c>
      <c r="AO77" s="139">
        <v>262.24676522416496</v>
      </c>
      <c r="AP77" s="139">
        <v>305.18731412737401</v>
      </c>
      <c r="AQ77" s="280">
        <v>305.18731412737407</v>
      </c>
      <c r="AR77" s="139">
        <v>346.46205443378102</v>
      </c>
      <c r="AS77" s="280">
        <f t="shared" si="11"/>
        <v>346.46205443377801</v>
      </c>
      <c r="AT77" s="61">
        <v>1286.32529839631</v>
      </c>
      <c r="AU77" s="61">
        <v>1286.32529839631</v>
      </c>
      <c r="AV77" s="139">
        <v>339.58244734602698</v>
      </c>
      <c r="AW77" s="139">
        <v>363.87110429990798</v>
      </c>
      <c r="AX77" s="139">
        <v>326.46233091252702</v>
      </c>
      <c r="AY77" s="139">
        <v>351.34037715900598</v>
      </c>
      <c r="AZ77" s="61">
        <v>1381.2562597174699</v>
      </c>
      <c r="BA77" s="139">
        <v>354.89751758695502</v>
      </c>
      <c r="BB77"/>
      <c r="BC77" s="165">
        <f t="shared" si="10"/>
        <v>4.5099711014575217E-2</v>
      </c>
      <c r="BD77" s="463"/>
    </row>
    <row r="78" spans="1:56">
      <c r="A78" s="21" t="s">
        <v>153</v>
      </c>
      <c r="B78" s="29" t="s">
        <v>34</v>
      </c>
      <c r="C78" s="98">
        <v>-3</v>
      </c>
      <c r="D78" s="98">
        <v>-2</v>
      </c>
      <c r="E78" s="98">
        <v>0</v>
      </c>
      <c r="F78" s="98">
        <v>-1</v>
      </c>
      <c r="G78" s="103">
        <v>-6</v>
      </c>
      <c r="H78" s="98">
        <v>-4.1706653885817298E-2</v>
      </c>
      <c r="I78" s="98">
        <v>0.19998685011762901</v>
      </c>
      <c r="J78" s="72">
        <v>-0.56607719267494405</v>
      </c>
      <c r="K78" s="72">
        <v>-0.149218735620677</v>
      </c>
      <c r="L78" s="103">
        <v>-0.55701573206380905</v>
      </c>
      <c r="M78" s="136">
        <v>-0.95125219803633898</v>
      </c>
      <c r="N78" s="136">
        <v>-2.2751861707230998</v>
      </c>
      <c r="O78" s="136">
        <v>-1.93514248182122</v>
      </c>
      <c r="P78" s="136">
        <v>-8.1166694314034498</v>
      </c>
      <c r="Q78" s="103">
        <v>-13.2782502819841</v>
      </c>
      <c r="R78" s="136">
        <v>-4.00351576473264</v>
      </c>
      <c r="S78" s="136">
        <v>-5.8697942438310804</v>
      </c>
      <c r="T78" s="136">
        <v>11.9392595257859</v>
      </c>
      <c r="U78" s="136">
        <v>-13.314550388820299</v>
      </c>
      <c r="V78" s="103">
        <v>-11.2486008715981</v>
      </c>
      <c r="W78" s="136">
        <v>5.11309458706915</v>
      </c>
      <c r="X78" s="136">
        <v>-2.47354116439393</v>
      </c>
      <c r="Y78" s="136">
        <v>-9.6528891667582499</v>
      </c>
      <c r="Z78" s="92">
        <v>-3.6827783749387302</v>
      </c>
      <c r="AA78" s="103">
        <v>-10.6961141190218</v>
      </c>
      <c r="AB78" s="136">
        <v>-13.056132513650599</v>
      </c>
      <c r="AC78" s="136">
        <v>-4.1762672057972399</v>
      </c>
      <c r="AD78" s="136">
        <v>-2.68397663480556</v>
      </c>
      <c r="AE78" s="136">
        <v>-2.9181103367931498</v>
      </c>
      <c r="AF78" s="103">
        <v>-22.8344866910466</v>
      </c>
      <c r="AG78" s="136">
        <v>-2.1363944200315901</v>
      </c>
      <c r="AH78" s="136">
        <v>-17.842075947760499</v>
      </c>
      <c r="AI78" s="136">
        <v>6.7640796259050102</v>
      </c>
      <c r="AJ78" s="136">
        <v>1.0699439338836201</v>
      </c>
      <c r="AK78" s="103">
        <v>-12.144446808003501</v>
      </c>
      <c r="AL78" s="136">
        <v>-3.9970407486142601</v>
      </c>
      <c r="AM78" s="136">
        <v>-3.9970407486142601</v>
      </c>
      <c r="AN78" s="136">
        <v>-3.6956952956302298</v>
      </c>
      <c r="AO78" s="136">
        <v>-3.6956952956302396</v>
      </c>
      <c r="AP78" s="136">
        <v>-0.44271425347073601</v>
      </c>
      <c r="AQ78" s="279">
        <v>-0.44271425347073112</v>
      </c>
      <c r="AR78" s="136">
        <v>-3.97991926719352</v>
      </c>
      <c r="AS78" s="279">
        <f t="shared" si="11"/>
        <v>-3.9799192671935693</v>
      </c>
      <c r="AT78" s="103">
        <v>-12.1153695649088</v>
      </c>
      <c r="AU78" s="103">
        <v>-12.1153695649088</v>
      </c>
      <c r="AV78" s="136">
        <v>-0.56764190179774798</v>
      </c>
      <c r="AW78" s="136">
        <v>-2.1886794522782602</v>
      </c>
      <c r="AX78" s="136">
        <v>-0.73404916960897604</v>
      </c>
      <c r="AY78" s="136">
        <v>0.86874136105062405</v>
      </c>
      <c r="AZ78" s="103">
        <v>-2.6216291626343602</v>
      </c>
      <c r="BA78" s="136">
        <v>-0.27416279046655601</v>
      </c>
      <c r="BB78"/>
      <c r="BC78" s="165">
        <f t="shared" si="10"/>
        <v>-0.5170145304667082</v>
      </c>
      <c r="BD78" s="463"/>
    </row>
    <row r="79" spans="1:56">
      <c r="A79" s="21" t="s">
        <v>154</v>
      </c>
      <c r="B79" s="29" t="s">
        <v>38</v>
      </c>
      <c r="C79" s="98">
        <v>6</v>
      </c>
      <c r="D79" s="98">
        <v>6</v>
      </c>
      <c r="E79" s="98">
        <v>7</v>
      </c>
      <c r="F79" s="98">
        <v>6</v>
      </c>
      <c r="G79" s="103">
        <v>25</v>
      </c>
      <c r="H79" s="98">
        <v>6.5160359255694296</v>
      </c>
      <c r="I79" s="98">
        <v>6.2281544665059698</v>
      </c>
      <c r="J79" s="72">
        <v>8.0378099897328905</v>
      </c>
      <c r="K79" s="72">
        <v>7.6243254800090998</v>
      </c>
      <c r="L79" s="103">
        <v>28.4063258618174</v>
      </c>
      <c r="M79" s="136">
        <v>7.5885241425724699</v>
      </c>
      <c r="N79" s="136">
        <v>7.8746406674648801</v>
      </c>
      <c r="O79" s="136">
        <v>8.9284584579462791</v>
      </c>
      <c r="P79" s="136">
        <v>8.5511385756633107</v>
      </c>
      <c r="Q79" s="103">
        <v>32.942761843646899</v>
      </c>
      <c r="R79" s="136">
        <v>11.623776606623199</v>
      </c>
      <c r="S79" s="136">
        <v>13.555607787545499</v>
      </c>
      <c r="T79" s="136">
        <v>12.327286665449</v>
      </c>
      <c r="U79" s="136">
        <v>9.8545942988773003</v>
      </c>
      <c r="V79" s="103">
        <v>47.361265358494997</v>
      </c>
      <c r="W79" s="136">
        <v>12.6556766386996</v>
      </c>
      <c r="X79" s="136">
        <v>11.9449422141913</v>
      </c>
      <c r="Y79" s="136">
        <v>7.85972612267767</v>
      </c>
      <c r="Z79" s="135">
        <v>13.531934511902801</v>
      </c>
      <c r="AA79" s="103">
        <v>45.9922794874714</v>
      </c>
      <c r="AB79" s="136">
        <v>13.8041454863755</v>
      </c>
      <c r="AC79" s="136">
        <v>15.1203231478208</v>
      </c>
      <c r="AD79" s="136">
        <v>16.7764041447479</v>
      </c>
      <c r="AE79" s="136">
        <v>20.286614559005901</v>
      </c>
      <c r="AF79" s="103">
        <v>65.9874873379501</v>
      </c>
      <c r="AG79" s="136">
        <v>17.709730180492201</v>
      </c>
      <c r="AH79" s="136">
        <v>20.5810987759703</v>
      </c>
      <c r="AI79" s="136">
        <v>24.754218513001799</v>
      </c>
      <c r="AJ79" s="136">
        <v>21.232935965778999</v>
      </c>
      <c r="AK79" s="103">
        <v>84.2779834352433</v>
      </c>
      <c r="AL79" s="136">
        <v>19.754686936848401</v>
      </c>
      <c r="AM79" s="136">
        <v>19.754686936848401</v>
      </c>
      <c r="AN79" s="136">
        <v>21.027827086684699</v>
      </c>
      <c r="AO79" s="136">
        <v>21.027827086684702</v>
      </c>
      <c r="AP79" s="136">
        <v>23.512142924900399</v>
      </c>
      <c r="AQ79" s="279">
        <v>23.512142924900395</v>
      </c>
      <c r="AR79" s="136">
        <v>23.893739326168799</v>
      </c>
      <c r="AS79" s="279">
        <f t="shared" si="11"/>
        <v>23.893739326168799</v>
      </c>
      <c r="AT79" s="103">
        <v>88.188396274602297</v>
      </c>
      <c r="AU79" s="103">
        <v>88.188396274602297</v>
      </c>
      <c r="AV79" s="136">
        <v>21.967398501219499</v>
      </c>
      <c r="AW79" s="136">
        <v>27.2595846418597</v>
      </c>
      <c r="AX79" s="136">
        <v>23.9891602105488</v>
      </c>
      <c r="AY79" s="136">
        <v>28.788335681487698</v>
      </c>
      <c r="AZ79" s="103">
        <v>102.00447903511601</v>
      </c>
      <c r="BA79" s="136">
        <v>28.637764832485502</v>
      </c>
      <c r="BB79"/>
      <c r="BC79" s="165">
        <f t="shared" si="10"/>
        <v>0.30364844207181396</v>
      </c>
      <c r="BD79" s="463"/>
    </row>
    <row r="80" spans="1:56">
      <c r="A80" s="21" t="s">
        <v>155</v>
      </c>
      <c r="B80" s="29" t="s">
        <v>40</v>
      </c>
      <c r="C80" s="98">
        <v>0</v>
      </c>
      <c r="D80" s="98">
        <v>10</v>
      </c>
      <c r="E80" s="98">
        <v>0</v>
      </c>
      <c r="F80" s="98">
        <v>3</v>
      </c>
      <c r="G80" s="103">
        <v>13</v>
      </c>
      <c r="H80" s="98">
        <v>2.5879716784419097E-4</v>
      </c>
      <c r="I80" s="98">
        <v>1.3945765098309301E-2</v>
      </c>
      <c r="J80" s="72">
        <v>1.08899358968714E-2</v>
      </c>
      <c r="K80" s="72">
        <v>-3.3568880635185499E-3</v>
      </c>
      <c r="L80" s="103">
        <v>2.17376100995063E-2</v>
      </c>
      <c r="M80" s="136">
        <v>-1.1659999999999999</v>
      </c>
      <c r="N80" s="136">
        <v>1.8609493704176899E-2</v>
      </c>
      <c r="O80" s="136">
        <v>-6.7323688667256396E-2</v>
      </c>
      <c r="P80" s="136">
        <v>-0.10194425182572101</v>
      </c>
      <c r="Q80" s="103">
        <v>-1.3166584467888001</v>
      </c>
      <c r="R80" s="136">
        <v>0.15975129642652899</v>
      </c>
      <c r="S80" s="136">
        <v>-0.267481387041479</v>
      </c>
      <c r="T80" s="136">
        <v>-2.81026639275034E-2</v>
      </c>
      <c r="U80" s="136">
        <v>2.1697035938539399E-2</v>
      </c>
      <c r="V80" s="103">
        <v>-0.114135718603914</v>
      </c>
      <c r="W80" s="136">
        <v>5.0887122404694798E-3</v>
      </c>
      <c r="X80" s="136">
        <v>-0.206408144337135</v>
      </c>
      <c r="Y80" s="136">
        <v>0.17857531844473001</v>
      </c>
      <c r="Z80" s="135">
        <v>1.18999037627677E-2</v>
      </c>
      <c r="AA80" s="103">
        <v>-1.08442098891669E-2</v>
      </c>
      <c r="AB80" s="136">
        <v>2.0586292003031002E-2</v>
      </c>
      <c r="AC80" s="136">
        <v>-4.6996550168744699E-4</v>
      </c>
      <c r="AD80" s="136">
        <v>-0.78080521592808905</v>
      </c>
      <c r="AE80" s="136">
        <v>0.78892400479411695</v>
      </c>
      <c r="AF80" s="103">
        <v>2.82351153673716E-2</v>
      </c>
      <c r="AG80" s="136">
        <v>4.0265310433232997E-2</v>
      </c>
      <c r="AH80" s="136">
        <v>5.2431123062227402E-3</v>
      </c>
      <c r="AI80" s="136">
        <v>-0.20428700474521899</v>
      </c>
      <c r="AJ80" s="136">
        <v>5.4057601480677002E-2</v>
      </c>
      <c r="AK80" s="103">
        <v>-0.10472098052508599</v>
      </c>
      <c r="AL80" s="136">
        <v>0.49104342986168997</v>
      </c>
      <c r="AM80" s="136">
        <v>0.49104342986168997</v>
      </c>
      <c r="AN80" s="136">
        <v>3.57954527072302</v>
      </c>
      <c r="AO80" s="136">
        <v>3.57954527072302</v>
      </c>
      <c r="AP80" s="136">
        <v>3.8866137082357498E-2</v>
      </c>
      <c r="AQ80" s="279">
        <v>3.8866137082360197E-2</v>
      </c>
      <c r="AR80" s="136">
        <v>-0.108718440381406</v>
      </c>
      <c r="AS80" s="279">
        <f t="shared" si="11"/>
        <v>-0.1087184403814101</v>
      </c>
      <c r="AT80" s="103">
        <v>4.0007363972856602</v>
      </c>
      <c r="AU80" s="103">
        <v>4.0007363972856602</v>
      </c>
      <c r="AV80" s="136">
        <v>4.28022819946971E-2</v>
      </c>
      <c r="AW80" s="136">
        <v>3.8939443105805202E-2</v>
      </c>
      <c r="AX80" s="136">
        <v>-2.0627254476738699</v>
      </c>
      <c r="AY80" s="136">
        <v>-2.9514385115946098</v>
      </c>
      <c r="AZ80" s="103">
        <v>-4.93242223416798</v>
      </c>
      <c r="BA80" s="136">
        <v>0.148447558985038</v>
      </c>
      <c r="BB80"/>
      <c r="BC80" s="165" t="str">
        <f t="shared" si="10"/>
        <v>x3,5</v>
      </c>
      <c r="BD80" s="463"/>
    </row>
    <row r="81" spans="1:56">
      <c r="A81" s="21" t="s">
        <v>156</v>
      </c>
      <c r="B81" s="29" t="s">
        <v>42</v>
      </c>
      <c r="C81" s="98">
        <v>0</v>
      </c>
      <c r="D81" s="98">
        <v>0</v>
      </c>
      <c r="E81" s="98">
        <v>0</v>
      </c>
      <c r="F81" s="98">
        <v>0</v>
      </c>
      <c r="G81" s="103">
        <v>0</v>
      </c>
      <c r="H81" s="98">
        <v>0</v>
      </c>
      <c r="I81" s="98">
        <v>0</v>
      </c>
      <c r="J81" s="72">
        <v>0</v>
      </c>
      <c r="K81" s="72">
        <v>0</v>
      </c>
      <c r="L81" s="103">
        <v>0</v>
      </c>
      <c r="M81" s="136">
        <v>0</v>
      </c>
      <c r="N81" s="136">
        <v>0</v>
      </c>
      <c r="O81" s="136">
        <v>0</v>
      </c>
      <c r="P81" s="136">
        <v>0</v>
      </c>
      <c r="Q81" s="103">
        <v>0</v>
      </c>
      <c r="R81" s="136">
        <v>0</v>
      </c>
      <c r="S81" s="136">
        <v>0</v>
      </c>
      <c r="T81" s="136">
        <v>0</v>
      </c>
      <c r="U81" s="136">
        <v>0</v>
      </c>
      <c r="V81" s="103">
        <v>0</v>
      </c>
      <c r="W81" s="136">
        <v>0</v>
      </c>
      <c r="X81" s="136">
        <v>0</v>
      </c>
      <c r="Y81" s="136">
        <v>0</v>
      </c>
      <c r="Z81" s="135">
        <v>0</v>
      </c>
      <c r="AA81" s="103">
        <v>0</v>
      </c>
      <c r="AB81" s="136">
        <v>0</v>
      </c>
      <c r="AC81" s="136">
        <v>0</v>
      </c>
      <c r="AD81" s="136">
        <v>0</v>
      </c>
      <c r="AE81" s="136">
        <v>0</v>
      </c>
      <c r="AF81" s="103">
        <v>0</v>
      </c>
      <c r="AG81" s="136">
        <v>0</v>
      </c>
      <c r="AH81" s="136">
        <v>0</v>
      </c>
      <c r="AI81" s="136">
        <v>0</v>
      </c>
      <c r="AJ81" s="136">
        <v>0</v>
      </c>
      <c r="AK81" s="103">
        <v>0</v>
      </c>
      <c r="AL81" s="136">
        <v>0</v>
      </c>
      <c r="AM81" s="136">
        <v>0</v>
      </c>
      <c r="AN81" s="136">
        <v>0</v>
      </c>
      <c r="AO81" s="136">
        <v>0</v>
      </c>
      <c r="AP81" s="136">
        <v>0</v>
      </c>
      <c r="AQ81" s="279">
        <v>0</v>
      </c>
      <c r="AR81" s="136">
        <v>0</v>
      </c>
      <c r="AS81" s="279">
        <f t="shared" si="11"/>
        <v>0</v>
      </c>
      <c r="AT81" s="103">
        <v>0</v>
      </c>
      <c r="AU81" s="103">
        <v>0</v>
      </c>
      <c r="AV81" s="136">
        <v>0</v>
      </c>
      <c r="AW81" s="136">
        <v>0</v>
      </c>
      <c r="AX81" s="136">
        <v>0</v>
      </c>
      <c r="AY81" s="136">
        <v>0</v>
      </c>
      <c r="AZ81" s="103">
        <v>0</v>
      </c>
      <c r="BA81" s="136">
        <v>0</v>
      </c>
      <c r="BB81"/>
      <c r="BC81" s="165" t="str">
        <f t="shared" si="10"/>
        <v>ns</v>
      </c>
      <c r="BD81" s="463"/>
    </row>
    <row r="82" spans="1:56">
      <c r="A82" s="21" t="s">
        <v>157</v>
      </c>
      <c r="B82" s="28" t="s">
        <v>44</v>
      </c>
      <c r="C82" s="60">
        <v>191</v>
      </c>
      <c r="D82" s="60">
        <v>221</v>
      </c>
      <c r="E82" s="60">
        <v>178</v>
      </c>
      <c r="F82" s="60">
        <v>199</v>
      </c>
      <c r="G82" s="61">
        <v>789</v>
      </c>
      <c r="H82" s="60">
        <v>185.03434390890101</v>
      </c>
      <c r="I82" s="60">
        <v>222.18024287199501</v>
      </c>
      <c r="J82" s="74">
        <v>192.64283116357399</v>
      </c>
      <c r="K82" s="74">
        <v>210.60316941910699</v>
      </c>
      <c r="L82" s="61">
        <v>810.46058736357804</v>
      </c>
      <c r="M82" s="139">
        <v>201.82318816418001</v>
      </c>
      <c r="N82" s="139">
        <v>219.331227558759</v>
      </c>
      <c r="O82" s="139">
        <v>251.39227419045801</v>
      </c>
      <c r="P82" s="139">
        <v>271.644315845824</v>
      </c>
      <c r="Q82" s="61">
        <v>944.19100575922096</v>
      </c>
      <c r="R82" s="139">
        <v>298.806638845306</v>
      </c>
      <c r="S82" s="139">
        <v>307.647286362069</v>
      </c>
      <c r="T82" s="139">
        <v>280.72096486851598</v>
      </c>
      <c r="U82" s="139">
        <v>236.312479765696</v>
      </c>
      <c r="V82" s="61">
        <v>1123.48736984159</v>
      </c>
      <c r="W82" s="139">
        <v>313.691411380293</v>
      </c>
      <c r="X82" s="139">
        <v>313.154821090864</v>
      </c>
      <c r="Y82" s="139">
        <v>295.14920567760498</v>
      </c>
      <c r="Z82" s="134">
        <v>344.578849097383</v>
      </c>
      <c r="AA82" s="61">
        <v>1266.5742872461401</v>
      </c>
      <c r="AB82" s="139">
        <v>256.68094858292602</v>
      </c>
      <c r="AC82" s="139">
        <v>293.18106497866199</v>
      </c>
      <c r="AD82" s="139">
        <v>293.572733712397</v>
      </c>
      <c r="AE82" s="139">
        <v>351.83411304684603</v>
      </c>
      <c r="AF82" s="61">
        <v>1195.2688603208301</v>
      </c>
      <c r="AG82" s="139">
        <v>385.125965211905</v>
      </c>
      <c r="AH82" s="139">
        <v>438.95929497132499</v>
      </c>
      <c r="AI82" s="139">
        <v>415.07952156286399</v>
      </c>
      <c r="AJ82" s="139">
        <v>387.855458071312</v>
      </c>
      <c r="AK82" s="61">
        <v>1627.0202398174099</v>
      </c>
      <c r="AL82" s="139">
        <v>388.67785422908901</v>
      </c>
      <c r="AM82" s="139">
        <v>388.67785422908798</v>
      </c>
      <c r="AN82" s="139">
        <v>283.15844228594301</v>
      </c>
      <c r="AO82" s="139">
        <v>283.15844228594301</v>
      </c>
      <c r="AP82" s="139">
        <v>328.29560893588598</v>
      </c>
      <c r="AQ82" s="280">
        <v>328.29560893588905</v>
      </c>
      <c r="AR82" s="139">
        <v>366.26715605237598</v>
      </c>
      <c r="AS82" s="280">
        <f t="shared" si="11"/>
        <v>366.26715605237007</v>
      </c>
      <c r="AT82" s="61">
        <v>1366.3990615032901</v>
      </c>
      <c r="AU82" s="61">
        <v>1366.3990615032901</v>
      </c>
      <c r="AV82" s="139">
        <v>361.02500622744299</v>
      </c>
      <c r="AW82" s="139">
        <v>388.98094893259503</v>
      </c>
      <c r="AX82" s="139">
        <v>347.65471650579099</v>
      </c>
      <c r="AY82" s="139">
        <v>378.046015689949</v>
      </c>
      <c r="AZ82" s="61">
        <v>1475.7066873557801</v>
      </c>
      <c r="BA82" s="139">
        <v>383.409567187959</v>
      </c>
      <c r="BB82"/>
      <c r="BC82" s="165">
        <f t="shared" si="10"/>
        <v>6.2002799181212209E-2</v>
      </c>
      <c r="BD82" s="463"/>
    </row>
    <row r="83" spans="1:56">
      <c r="A83" s="21" t="s">
        <v>158</v>
      </c>
      <c r="B83" s="29" t="s">
        <v>46</v>
      </c>
      <c r="C83" s="98">
        <v>-66</v>
      </c>
      <c r="D83" s="98">
        <v>-78</v>
      </c>
      <c r="E83" s="98">
        <v>-59</v>
      </c>
      <c r="F83" s="98">
        <v>-77</v>
      </c>
      <c r="G83" s="103">
        <v>-280</v>
      </c>
      <c r="H83" s="98">
        <v>-57.845181918744203</v>
      </c>
      <c r="I83" s="98">
        <v>-76.483957787874502</v>
      </c>
      <c r="J83" s="72">
        <v>-57.724194756585199</v>
      </c>
      <c r="K83" s="72">
        <v>-60.463196541017297</v>
      </c>
      <c r="L83" s="103">
        <v>-252.51653100422101</v>
      </c>
      <c r="M83" s="136">
        <v>-64.991554672887105</v>
      </c>
      <c r="N83" s="136">
        <v>-78.811301059006496</v>
      </c>
      <c r="O83" s="136">
        <v>-69.841998309198004</v>
      </c>
      <c r="P83" s="136">
        <v>-65.040705145426401</v>
      </c>
      <c r="Q83" s="103">
        <v>-278.68555918651799</v>
      </c>
      <c r="R83" s="136">
        <v>-84.143110310852805</v>
      </c>
      <c r="S83" s="136">
        <v>-82.440736903553201</v>
      </c>
      <c r="T83" s="136">
        <v>-76.281564348813802</v>
      </c>
      <c r="U83" s="136">
        <v>-53.668250479474601</v>
      </c>
      <c r="V83" s="103">
        <v>-296.533662042694</v>
      </c>
      <c r="W83" s="136">
        <v>-86.218789124364903</v>
      </c>
      <c r="X83" s="136">
        <v>-72.665004957386202</v>
      </c>
      <c r="Y83" s="136">
        <v>-82.245740819485206</v>
      </c>
      <c r="Z83" s="136">
        <v>-84.928313251456004</v>
      </c>
      <c r="AA83" s="103">
        <v>-326.05784815269197</v>
      </c>
      <c r="AB83" s="136">
        <v>-68.634504105340696</v>
      </c>
      <c r="AC83" s="136">
        <v>-76.997021550058605</v>
      </c>
      <c r="AD83" s="136">
        <v>-77.439701092821593</v>
      </c>
      <c r="AE83" s="136">
        <v>-84.132985276949</v>
      </c>
      <c r="AF83" s="103">
        <v>-307.20421202517002</v>
      </c>
      <c r="AG83" s="136">
        <v>-96.357049899299099</v>
      </c>
      <c r="AH83" s="136">
        <v>1.89628916943933</v>
      </c>
      <c r="AI83" s="136">
        <v>-101.070113026591</v>
      </c>
      <c r="AJ83" s="136">
        <v>-87.866028315980301</v>
      </c>
      <c r="AK83" s="103">
        <v>-283.39690207243098</v>
      </c>
      <c r="AL83" s="136">
        <v>-92.244552489729301</v>
      </c>
      <c r="AM83" s="136">
        <v>-92.244552489729301</v>
      </c>
      <c r="AN83" s="136">
        <v>-66.2923405520784</v>
      </c>
      <c r="AO83" s="136">
        <v>-66.292340552078713</v>
      </c>
      <c r="AP83" s="136">
        <v>-74.209149276032093</v>
      </c>
      <c r="AQ83" s="279">
        <v>-74.20914927603198</v>
      </c>
      <c r="AR83" s="136">
        <v>-86.901933924807395</v>
      </c>
      <c r="AS83" s="279">
        <f t="shared" si="11"/>
        <v>-86.901933924807025</v>
      </c>
      <c r="AT83" s="103">
        <v>-319.64797624264702</v>
      </c>
      <c r="AU83" s="103">
        <v>-319.64797624264702</v>
      </c>
      <c r="AV83" s="136">
        <v>-82.918753358096794</v>
      </c>
      <c r="AW83" s="136">
        <v>-90.810745744600396</v>
      </c>
      <c r="AX83" s="136">
        <v>-79.768588462002498</v>
      </c>
      <c r="AY83" s="136">
        <v>-88.657601958801806</v>
      </c>
      <c r="AZ83" s="103">
        <v>-342.15568952350202</v>
      </c>
      <c r="BA83" s="136">
        <v>-88.301294017912994</v>
      </c>
      <c r="BB83"/>
      <c r="BC83" s="165">
        <f t="shared" si="10"/>
        <v>6.4913429614298579E-2</v>
      </c>
      <c r="BD83" s="463"/>
    </row>
    <row r="84" spans="1:56">
      <c r="A84" s="21" t="s">
        <v>159</v>
      </c>
      <c r="B84" s="29" t="s">
        <v>48</v>
      </c>
      <c r="C84" s="98">
        <v>0</v>
      </c>
      <c r="D84" s="98">
        <v>0</v>
      </c>
      <c r="E84" s="98">
        <v>0</v>
      </c>
      <c r="F84" s="98">
        <v>0</v>
      </c>
      <c r="G84" s="103">
        <v>0</v>
      </c>
      <c r="H84" s="98">
        <v>0</v>
      </c>
      <c r="I84" s="98">
        <v>0</v>
      </c>
      <c r="J84" s="72">
        <v>0</v>
      </c>
      <c r="K84" s="72">
        <v>0</v>
      </c>
      <c r="L84" s="103">
        <v>0</v>
      </c>
      <c r="M84" s="136">
        <v>0</v>
      </c>
      <c r="N84" s="136">
        <v>0</v>
      </c>
      <c r="O84" s="136">
        <v>0</v>
      </c>
      <c r="P84" s="136">
        <v>0</v>
      </c>
      <c r="Q84" s="103">
        <v>0</v>
      </c>
      <c r="R84" s="136">
        <v>0</v>
      </c>
      <c r="S84" s="136">
        <v>0</v>
      </c>
      <c r="T84" s="136">
        <v>0</v>
      </c>
      <c r="U84" s="136">
        <v>0</v>
      </c>
      <c r="V84" s="103">
        <v>0</v>
      </c>
      <c r="W84" s="136">
        <v>0</v>
      </c>
      <c r="X84" s="136">
        <v>0</v>
      </c>
      <c r="Y84" s="136">
        <v>0</v>
      </c>
      <c r="Z84" s="135">
        <v>0</v>
      </c>
      <c r="AA84" s="103">
        <v>0</v>
      </c>
      <c r="AB84" s="136">
        <v>0</v>
      </c>
      <c r="AC84" s="136">
        <v>0</v>
      </c>
      <c r="AD84" s="136">
        <v>0</v>
      </c>
      <c r="AE84" s="136">
        <v>0</v>
      </c>
      <c r="AF84" s="103">
        <v>0</v>
      </c>
      <c r="AG84" s="136">
        <v>0</v>
      </c>
      <c r="AH84" s="136">
        <v>0</v>
      </c>
      <c r="AI84" s="136">
        <v>0</v>
      </c>
      <c r="AJ84" s="136">
        <v>0</v>
      </c>
      <c r="AK84" s="103">
        <v>0</v>
      </c>
      <c r="AL84" s="136">
        <v>0</v>
      </c>
      <c r="AM84" s="136">
        <v>0</v>
      </c>
      <c r="AN84" s="136">
        <v>0</v>
      </c>
      <c r="AO84" s="136">
        <v>0</v>
      </c>
      <c r="AP84" s="136">
        <v>0</v>
      </c>
      <c r="AQ84" s="279">
        <v>0</v>
      </c>
      <c r="AR84" s="136">
        <v>0</v>
      </c>
      <c r="AS84" s="279">
        <f t="shared" si="11"/>
        <v>0</v>
      </c>
      <c r="AT84" s="103">
        <v>0</v>
      </c>
      <c r="AU84" s="103">
        <v>0</v>
      </c>
      <c r="AV84" s="136">
        <v>0</v>
      </c>
      <c r="AW84" s="136">
        <v>0</v>
      </c>
      <c r="AX84" s="136">
        <v>0</v>
      </c>
      <c r="AY84" s="136">
        <v>0</v>
      </c>
      <c r="AZ84" s="103">
        <v>0</v>
      </c>
      <c r="BA84" s="136">
        <v>0</v>
      </c>
      <c r="BB84"/>
      <c r="BC84" s="165" t="str">
        <f t="shared" si="10"/>
        <v>ns</v>
      </c>
      <c r="BD84" s="463"/>
    </row>
    <row r="85" spans="1:56">
      <c r="A85" s="21" t="s">
        <v>160</v>
      </c>
      <c r="B85" s="28" t="s">
        <v>50</v>
      </c>
      <c r="C85" s="60">
        <v>125</v>
      </c>
      <c r="D85" s="60">
        <v>143</v>
      </c>
      <c r="E85" s="60">
        <v>119</v>
      </c>
      <c r="F85" s="60">
        <v>122</v>
      </c>
      <c r="G85" s="61">
        <v>509</v>
      </c>
      <c r="H85" s="60">
        <v>127.189161990157</v>
      </c>
      <c r="I85" s="60">
        <v>145.696285084121</v>
      </c>
      <c r="J85" s="74">
        <v>134.91863640698901</v>
      </c>
      <c r="K85" s="74">
        <v>150.13997287808999</v>
      </c>
      <c r="L85" s="61">
        <v>557.94405635935698</v>
      </c>
      <c r="M85" s="139">
        <v>136.83163349129299</v>
      </c>
      <c r="N85" s="139">
        <v>140.51992649975199</v>
      </c>
      <c r="O85" s="139">
        <v>181.55027588126001</v>
      </c>
      <c r="P85" s="139">
        <v>206.60361070039801</v>
      </c>
      <c r="Q85" s="61">
        <v>665.50544657270302</v>
      </c>
      <c r="R85" s="139">
        <v>214.66352853445301</v>
      </c>
      <c r="S85" s="139">
        <v>225.20654945851601</v>
      </c>
      <c r="T85" s="139">
        <v>204.43940051970301</v>
      </c>
      <c r="U85" s="139">
        <v>182.64422928622099</v>
      </c>
      <c r="V85" s="61">
        <v>826.95370779889197</v>
      </c>
      <c r="W85" s="139">
        <v>227.472622255928</v>
      </c>
      <c r="X85" s="139">
        <v>240.489816133478</v>
      </c>
      <c r="Y85" s="139">
        <v>212.90346485811901</v>
      </c>
      <c r="Z85" s="134">
        <v>259.650535845928</v>
      </c>
      <c r="AA85" s="61">
        <v>940.51643909345296</v>
      </c>
      <c r="AB85" s="139">
        <v>188.04644447758599</v>
      </c>
      <c r="AC85" s="139">
        <v>216.18404342860401</v>
      </c>
      <c r="AD85" s="139">
        <v>216.133032619575</v>
      </c>
      <c r="AE85" s="139">
        <v>267.70112776989703</v>
      </c>
      <c r="AF85" s="61">
        <v>888.06464829566198</v>
      </c>
      <c r="AG85" s="139">
        <v>288.768915312606</v>
      </c>
      <c r="AH85" s="139">
        <v>440.85558414076399</v>
      </c>
      <c r="AI85" s="139">
        <v>314.00940853627299</v>
      </c>
      <c r="AJ85" s="139">
        <v>299.98942975533203</v>
      </c>
      <c r="AK85" s="61">
        <v>1343.6233377449801</v>
      </c>
      <c r="AL85" s="139">
        <v>296.43330173935902</v>
      </c>
      <c r="AM85" s="139">
        <v>296.43330173935902</v>
      </c>
      <c r="AN85" s="139">
        <v>216.86610173386501</v>
      </c>
      <c r="AO85" s="139">
        <v>216.86610173386492</v>
      </c>
      <c r="AP85" s="139">
        <v>254.08645965985301</v>
      </c>
      <c r="AQ85" s="280">
        <v>254.08645965985204</v>
      </c>
      <c r="AR85" s="139">
        <v>279.36522212756802</v>
      </c>
      <c r="AS85" s="280">
        <f t="shared" si="11"/>
        <v>279.36522212757393</v>
      </c>
      <c r="AT85" s="61">
        <v>1046.7510852606499</v>
      </c>
      <c r="AU85" s="61">
        <v>1046.7510852606499</v>
      </c>
      <c r="AV85" s="139">
        <v>278.10625286934601</v>
      </c>
      <c r="AW85" s="139">
        <v>298.17020318799501</v>
      </c>
      <c r="AX85" s="139">
        <v>267.88612804378897</v>
      </c>
      <c r="AY85" s="139">
        <v>289.38841373114798</v>
      </c>
      <c r="AZ85" s="61">
        <v>1133.55099783228</v>
      </c>
      <c r="BA85" s="139">
        <v>295.108273170046</v>
      </c>
      <c r="BB85"/>
      <c r="BC85" s="165">
        <f t="shared" si="10"/>
        <v>6.1134980336769118E-2</v>
      </c>
      <c r="BD85" s="463"/>
    </row>
    <row r="86" spans="1:56">
      <c r="A86" s="21" t="s">
        <v>161</v>
      </c>
      <c r="B86" s="29" t="s">
        <v>52</v>
      </c>
      <c r="C86" s="98">
        <v>27</v>
      </c>
      <c r="D86" s="98">
        <v>-30</v>
      </c>
      <c r="E86" s="98">
        <v>-26</v>
      </c>
      <c r="F86" s="98">
        <v>-31</v>
      </c>
      <c r="G86" s="103">
        <v>-60</v>
      </c>
      <c r="H86" s="98">
        <v>-34.585439717067899</v>
      </c>
      <c r="I86" s="98">
        <v>-37.274032937860099</v>
      </c>
      <c r="J86" s="98">
        <v>-35.426164459053503</v>
      </c>
      <c r="K86" s="98">
        <v>-39.893352362517099</v>
      </c>
      <c r="L86" s="103">
        <v>-147.178989476499</v>
      </c>
      <c r="M86" s="136">
        <v>-36.218391289868102</v>
      </c>
      <c r="N86" s="136">
        <v>-45.232510277144499</v>
      </c>
      <c r="O86" s="136">
        <v>-58.248936431843397</v>
      </c>
      <c r="P86" s="136">
        <v>-65.601767593564006</v>
      </c>
      <c r="Q86" s="103">
        <v>-205.30160559242</v>
      </c>
      <c r="R86" s="136">
        <v>-69.145017690463106</v>
      </c>
      <c r="S86" s="136">
        <v>-72.335936902172406</v>
      </c>
      <c r="T86" s="136">
        <v>-66.206772038941693</v>
      </c>
      <c r="U86" s="136">
        <v>-57.857984613354397</v>
      </c>
      <c r="V86" s="103">
        <v>-265.54571124493202</v>
      </c>
      <c r="W86" s="136">
        <v>-73.139262282839198</v>
      </c>
      <c r="X86" s="136">
        <v>-77.272733184033498</v>
      </c>
      <c r="Y86" s="136">
        <v>-68.684837572293802</v>
      </c>
      <c r="Z86" s="135">
        <v>-83.1938745329184</v>
      </c>
      <c r="AA86" s="103">
        <v>-302.29070757208501</v>
      </c>
      <c r="AB86" s="136">
        <v>-60.903652282578598</v>
      </c>
      <c r="AC86" s="136">
        <v>-69.779794857223294</v>
      </c>
      <c r="AD86" s="136">
        <v>-69.740956601241095</v>
      </c>
      <c r="AE86" s="136">
        <v>-87.372036308397895</v>
      </c>
      <c r="AF86" s="103">
        <v>-287.796440049441</v>
      </c>
      <c r="AG86" s="136">
        <v>-92.417405701649898</v>
      </c>
      <c r="AH86" s="136">
        <v>-141.57226457711701</v>
      </c>
      <c r="AI86" s="136">
        <v>-102.717935185209</v>
      </c>
      <c r="AJ86" s="136">
        <v>-98.371967184327303</v>
      </c>
      <c r="AK86" s="103">
        <v>-435.07957264830299</v>
      </c>
      <c r="AL86" s="136">
        <v>-98.009763846815403</v>
      </c>
      <c r="AM86" s="136">
        <v>-98.009155422690299</v>
      </c>
      <c r="AN86" s="136">
        <v>-71.791150080491605</v>
      </c>
      <c r="AO86" s="136">
        <v>-71.791693772894689</v>
      </c>
      <c r="AP86" s="136">
        <v>-84.664280486106193</v>
      </c>
      <c r="AQ86" s="279">
        <v>-84.652428035298016</v>
      </c>
      <c r="AR86" s="136">
        <v>-92.1024960941469</v>
      </c>
      <c r="AS86" s="279">
        <f t="shared" si="11"/>
        <v>-92.114349871688972</v>
      </c>
      <c r="AT86" s="103">
        <v>-346.56769050755997</v>
      </c>
      <c r="AU86" s="103">
        <v>-346.56762710257198</v>
      </c>
      <c r="AV86" s="136">
        <v>-91.373297983540198</v>
      </c>
      <c r="AW86" s="136">
        <v>-97.458026366492106</v>
      </c>
      <c r="AX86" s="136">
        <v>-89.719196605911094</v>
      </c>
      <c r="AY86" s="136">
        <v>-94.540170401842204</v>
      </c>
      <c r="AZ86" s="103">
        <v>-373.09069135778498</v>
      </c>
      <c r="BA86" s="136">
        <v>-97.721622352078001</v>
      </c>
      <c r="BB86"/>
      <c r="BC86" s="165">
        <f t="shared" si="10"/>
        <v>6.9476800210072076E-2</v>
      </c>
      <c r="BD86" s="463"/>
    </row>
    <row r="87" spans="1:56">
      <c r="A87" s="21" t="s">
        <v>162</v>
      </c>
      <c r="B87" s="36" t="s">
        <v>54</v>
      </c>
      <c r="C87" s="61">
        <v>98</v>
      </c>
      <c r="D87" s="61">
        <v>113</v>
      </c>
      <c r="E87" s="61">
        <v>93</v>
      </c>
      <c r="F87" s="61">
        <v>91</v>
      </c>
      <c r="G87" s="61">
        <v>395</v>
      </c>
      <c r="H87" s="61">
        <v>92.603722273089105</v>
      </c>
      <c r="I87" s="61">
        <v>108.422252146261</v>
      </c>
      <c r="J87" s="75">
        <v>99.492471947935698</v>
      </c>
      <c r="K87" s="75">
        <v>110.246620515572</v>
      </c>
      <c r="L87" s="61">
        <v>410.76506688285798</v>
      </c>
      <c r="M87" s="140">
        <v>100.613242201425</v>
      </c>
      <c r="N87" s="140">
        <v>95.287416222607803</v>
      </c>
      <c r="O87" s="140">
        <v>123.30133944941601</v>
      </c>
      <c r="P87" s="140">
        <v>141.001843106834</v>
      </c>
      <c r="Q87" s="61">
        <v>460.20384098028302</v>
      </c>
      <c r="R87" s="140">
        <v>145.51851084398999</v>
      </c>
      <c r="S87" s="140">
        <v>152.87061255634299</v>
      </c>
      <c r="T87" s="140">
        <v>138.232628480762</v>
      </c>
      <c r="U87" s="140">
        <v>124.786244672866</v>
      </c>
      <c r="V87" s="61">
        <v>561.40799655396097</v>
      </c>
      <c r="W87" s="140">
        <v>154.33335997308899</v>
      </c>
      <c r="X87" s="140">
        <v>163.21708294944401</v>
      </c>
      <c r="Y87" s="140">
        <v>144.21862728582599</v>
      </c>
      <c r="Z87" s="137">
        <v>176.45666131300899</v>
      </c>
      <c r="AA87" s="61">
        <v>638.22573152136795</v>
      </c>
      <c r="AB87" s="140">
        <v>127.142792195007</v>
      </c>
      <c r="AC87" s="140">
        <v>146.404248571381</v>
      </c>
      <c r="AD87" s="140">
        <v>146.392076018333</v>
      </c>
      <c r="AE87" s="140">
        <v>180.32909146150001</v>
      </c>
      <c r="AF87" s="61">
        <v>600.26820824622098</v>
      </c>
      <c r="AG87" s="140">
        <v>196.35150961095599</v>
      </c>
      <c r="AH87" s="140">
        <v>299.28331956364701</v>
      </c>
      <c r="AI87" s="140">
        <v>211.29147335106401</v>
      </c>
      <c r="AJ87" s="140">
        <v>201.61746257100501</v>
      </c>
      <c r="AK87" s="61">
        <v>908.54376509667304</v>
      </c>
      <c r="AL87" s="140">
        <v>198.423537892544</v>
      </c>
      <c r="AM87" s="140">
        <v>198.42414631666901</v>
      </c>
      <c r="AN87" s="140">
        <v>145.07495165337301</v>
      </c>
      <c r="AO87" s="140">
        <v>145.07440796096898</v>
      </c>
      <c r="AP87" s="140">
        <v>169.422179173746</v>
      </c>
      <c r="AQ87" s="280">
        <v>169.43403162455496</v>
      </c>
      <c r="AR87" s="140">
        <v>187.26272603342099</v>
      </c>
      <c r="AS87" s="280">
        <f t="shared" si="11"/>
        <v>187.25087225588209</v>
      </c>
      <c r="AT87" s="61">
        <v>700.18339475308596</v>
      </c>
      <c r="AU87" s="61">
        <v>700.18345815807504</v>
      </c>
      <c r="AV87" s="140">
        <v>186.73295488580601</v>
      </c>
      <c r="AW87" s="140">
        <v>200.71217682150299</v>
      </c>
      <c r="AX87" s="140">
        <v>178.16693143787899</v>
      </c>
      <c r="AY87" s="140">
        <v>194.84824332930501</v>
      </c>
      <c r="AZ87" s="61">
        <v>760.460306474493</v>
      </c>
      <c r="BA87" s="140">
        <v>197.38665081796799</v>
      </c>
      <c r="BB87"/>
      <c r="BC87" s="165">
        <f t="shared" si="10"/>
        <v>5.7053110623548564E-2</v>
      </c>
      <c r="BD87" s="463"/>
    </row>
    <row r="88" spans="1:56">
      <c r="A88" s="21"/>
      <c r="B88" s="85"/>
      <c r="C88" s="85"/>
      <c r="D88" s="85"/>
      <c r="E88" s="85"/>
      <c r="F88" s="85"/>
      <c r="G88" s="85"/>
      <c r="H88" s="85"/>
      <c r="I88" s="85"/>
      <c r="J88" s="85"/>
      <c r="K88" s="85"/>
      <c r="L88" s="85"/>
      <c r="M88" s="131"/>
      <c r="N88" s="131"/>
      <c r="O88" s="131"/>
      <c r="P88" s="131"/>
      <c r="Q88" s="85"/>
      <c r="R88" s="131"/>
      <c r="S88" s="131"/>
      <c r="T88" s="131"/>
      <c r="U88" s="131"/>
      <c r="V88" s="85"/>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402"/>
      <c r="AT88" s="131"/>
      <c r="AU88" s="131"/>
      <c r="AV88" s="131"/>
      <c r="AW88" s="131"/>
      <c r="AX88" s="131"/>
      <c r="AY88" s="131"/>
      <c r="AZ88" s="131"/>
      <c r="BA88" s="131"/>
      <c r="BB88"/>
      <c r="BC88" s="165"/>
      <c r="BD88" s="463"/>
    </row>
    <row r="89" spans="1:56">
      <c r="A89" s="21"/>
      <c r="B89" s="85"/>
      <c r="C89" s="85"/>
      <c r="D89" s="85"/>
      <c r="E89" s="85"/>
      <c r="F89" s="85"/>
      <c r="G89" s="85"/>
      <c r="H89" s="85"/>
      <c r="I89" s="85"/>
      <c r="J89" s="85"/>
      <c r="K89" s="85"/>
      <c r="L89" s="85"/>
      <c r="M89" s="131"/>
      <c r="N89" s="131"/>
      <c r="O89" s="131"/>
      <c r="P89" s="131"/>
      <c r="Q89" s="85"/>
      <c r="R89" s="131"/>
      <c r="S89" s="131"/>
      <c r="T89" s="131"/>
      <c r="U89" s="131"/>
      <c r="V89" s="85"/>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402"/>
      <c r="AT89" s="131"/>
      <c r="AU89" s="131"/>
      <c r="AV89" s="131"/>
      <c r="AW89" s="131"/>
      <c r="AX89" s="131"/>
      <c r="AY89" s="131"/>
      <c r="AZ89" s="131"/>
      <c r="BA89" s="131"/>
      <c r="BB89"/>
      <c r="BC89" s="167"/>
      <c r="BD89" s="463"/>
    </row>
    <row r="90" spans="1:56" ht="16.5" thickBot="1">
      <c r="A90" s="21"/>
      <c r="B90" s="99" t="s">
        <v>163</v>
      </c>
      <c r="C90" s="100"/>
      <c r="D90" s="100"/>
      <c r="E90" s="100"/>
      <c r="F90" s="100"/>
      <c r="G90" s="100"/>
      <c r="H90" s="100"/>
      <c r="I90" s="100"/>
      <c r="J90" s="100"/>
      <c r="K90" s="100"/>
      <c r="L90" s="100"/>
      <c r="M90" s="141"/>
      <c r="N90" s="141"/>
      <c r="O90" s="141"/>
      <c r="P90" s="141"/>
      <c r="Q90" s="100"/>
      <c r="R90" s="141"/>
      <c r="S90" s="141"/>
      <c r="T90" s="141"/>
      <c r="U90" s="141"/>
      <c r="V90" s="100"/>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411"/>
      <c r="AT90" s="141"/>
      <c r="AU90" s="141"/>
      <c r="AV90" s="141"/>
      <c r="AW90" s="141"/>
      <c r="AX90" s="141"/>
      <c r="AY90" s="141"/>
      <c r="AZ90" s="141"/>
      <c r="BA90" s="141"/>
      <c r="BB90"/>
      <c r="BC90" s="369"/>
      <c r="BD90" s="463"/>
    </row>
    <row r="91" spans="1:56">
      <c r="A91" s="21"/>
      <c r="B91" s="85"/>
      <c r="C91" s="85"/>
      <c r="D91" s="85"/>
      <c r="E91" s="85"/>
      <c r="F91" s="85"/>
      <c r="G91" s="85"/>
      <c r="H91" s="85"/>
      <c r="I91" s="85"/>
      <c r="J91" s="85"/>
      <c r="K91" s="85"/>
      <c r="L91" s="85"/>
      <c r="M91" s="131"/>
      <c r="N91" s="131"/>
      <c r="O91" s="131"/>
      <c r="P91" s="131"/>
      <c r="Q91" s="85"/>
      <c r="R91" s="131"/>
      <c r="S91" s="131"/>
      <c r="T91" s="131"/>
      <c r="U91" s="131"/>
      <c r="V91" s="85"/>
      <c r="W91" s="131"/>
      <c r="X91" s="131"/>
      <c r="Y91" s="131"/>
      <c r="Z91" s="131"/>
      <c r="AA91" s="131"/>
      <c r="AB91" s="131"/>
      <c r="AC91" s="131"/>
      <c r="AD91" s="131"/>
      <c r="AE91" s="131"/>
      <c r="AF91" s="131"/>
      <c r="AG91" s="131"/>
      <c r="AH91" s="131"/>
      <c r="AI91" s="131"/>
      <c r="AJ91" s="131"/>
      <c r="AK91" s="131"/>
      <c r="AL91" s="131"/>
      <c r="AM91" s="138" t="s">
        <v>596</v>
      </c>
      <c r="AN91" s="131"/>
      <c r="AO91" s="138" t="s">
        <v>596</v>
      </c>
      <c r="AP91" s="131"/>
      <c r="AQ91" s="138" t="str">
        <f>+$AM$13</f>
        <v>IFRS 17</v>
      </c>
      <c r="AR91" s="131"/>
      <c r="AS91" s="410" t="str">
        <f>+$AM$13</f>
        <v>IFRS 17</v>
      </c>
      <c r="AT91" s="131"/>
      <c r="AU91" s="138" t="s">
        <v>596</v>
      </c>
      <c r="AV91" s="131"/>
      <c r="AW91" s="131"/>
      <c r="AX91" s="131"/>
      <c r="AY91" s="131"/>
      <c r="AZ91" s="131"/>
      <c r="BA91" s="131"/>
      <c r="BB91"/>
      <c r="BC91" s="167"/>
      <c r="BD91" s="463"/>
    </row>
    <row r="92" spans="1:56" ht="25.5">
      <c r="A92" s="21"/>
      <c r="B92" s="101" t="s">
        <v>24</v>
      </c>
      <c r="C92" s="102" t="s">
        <v>100</v>
      </c>
      <c r="D92" s="102" t="s">
        <v>101</v>
      </c>
      <c r="E92" s="102" t="s">
        <v>102</v>
      </c>
      <c r="F92" s="102" t="s">
        <v>103</v>
      </c>
      <c r="G92" s="102" t="s">
        <v>104</v>
      </c>
      <c r="H92" s="102" t="s">
        <v>483</v>
      </c>
      <c r="I92" s="102" t="s">
        <v>484</v>
      </c>
      <c r="J92" s="102" t="s">
        <v>485</v>
      </c>
      <c r="K92" s="102" t="s">
        <v>486</v>
      </c>
      <c r="L92" s="102" t="s">
        <v>487</v>
      </c>
      <c r="M92" s="138" t="s">
        <v>488</v>
      </c>
      <c r="N92" s="138" t="s">
        <v>489</v>
      </c>
      <c r="O92" s="138" t="s">
        <v>490</v>
      </c>
      <c r="P92" s="138" t="s">
        <v>491</v>
      </c>
      <c r="Q92" s="102" t="s">
        <v>492</v>
      </c>
      <c r="R92" s="138" t="s">
        <v>493</v>
      </c>
      <c r="S92" s="138" t="s">
        <v>494</v>
      </c>
      <c r="T92" s="138" t="s">
        <v>495</v>
      </c>
      <c r="U92" s="138" t="s">
        <v>496</v>
      </c>
      <c r="V92" s="102" t="s">
        <v>497</v>
      </c>
      <c r="W92" s="138" t="s">
        <v>498</v>
      </c>
      <c r="X92" s="138" t="s">
        <v>499</v>
      </c>
      <c r="Y92" s="138" t="s">
        <v>500</v>
      </c>
      <c r="Z92" s="138" t="s">
        <v>501</v>
      </c>
      <c r="AA92" s="138" t="s">
        <v>502</v>
      </c>
      <c r="AB92" s="138" t="s">
        <v>503</v>
      </c>
      <c r="AC92" s="138" t="s">
        <v>504</v>
      </c>
      <c r="AD92" s="138" t="s">
        <v>505</v>
      </c>
      <c r="AE92" s="138" t="s">
        <v>506</v>
      </c>
      <c r="AF92" s="138" t="s">
        <v>507</v>
      </c>
      <c r="AG92" s="138" t="s">
        <v>508</v>
      </c>
      <c r="AH92" s="138" t="s">
        <v>509</v>
      </c>
      <c r="AI92" s="138" t="s">
        <v>510</v>
      </c>
      <c r="AJ92" s="138" t="s">
        <v>511</v>
      </c>
      <c r="AK92" s="138" t="s">
        <v>512</v>
      </c>
      <c r="AL92" s="138" t="s">
        <v>513</v>
      </c>
      <c r="AM92" s="138" t="s">
        <v>513</v>
      </c>
      <c r="AN92" s="138" t="s">
        <v>570</v>
      </c>
      <c r="AO92" s="138" t="s">
        <v>570</v>
      </c>
      <c r="AP92" s="138" t="s">
        <v>574</v>
      </c>
      <c r="AQ92" s="138" t="s">
        <v>574</v>
      </c>
      <c r="AR92" s="138" t="s">
        <v>599</v>
      </c>
      <c r="AS92" s="410" t="str">
        <f>AS72</f>
        <v>Q4-22
Stated</v>
      </c>
      <c r="AT92" s="138" t="s">
        <v>600</v>
      </c>
      <c r="AU92" s="138" t="s">
        <v>600</v>
      </c>
      <c r="AV92" s="138" t="s">
        <v>605</v>
      </c>
      <c r="AW92" s="138" t="s">
        <v>614</v>
      </c>
      <c r="AX92" s="138" t="s">
        <v>619</v>
      </c>
      <c r="AY92" s="138" t="s">
        <v>626</v>
      </c>
      <c r="AZ92" s="138" t="s">
        <v>627</v>
      </c>
      <c r="BA92" s="138" t="str">
        <f t="shared" ref="BA92" si="12">BA$14</f>
        <v>Q1-24
Stated</v>
      </c>
      <c r="BB92"/>
      <c r="BC92" s="370" t="str">
        <f>LEFT($AV:$AV,2)&amp;"/"&amp;LEFT(BA:BA,2)</f>
        <v>Q1/Q1</v>
      </c>
      <c r="BD92" s="463"/>
    </row>
    <row r="93" spans="1:56">
      <c r="A93" s="21"/>
      <c r="B93" s="26"/>
      <c r="C93" s="85"/>
      <c r="D93" s="85"/>
      <c r="E93" s="85"/>
      <c r="F93" s="85"/>
      <c r="G93" s="85"/>
      <c r="H93" s="85"/>
      <c r="I93" s="85"/>
      <c r="J93" s="85"/>
      <c r="K93" s="85"/>
      <c r="L93" s="85"/>
      <c r="M93" s="131"/>
      <c r="N93" s="131"/>
      <c r="O93" s="131"/>
      <c r="P93" s="131"/>
      <c r="Q93" s="85"/>
      <c r="R93" s="131"/>
      <c r="S93" s="131"/>
      <c r="T93" s="131"/>
      <c r="U93" s="131"/>
      <c r="V93" s="85"/>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402"/>
      <c r="AT93" s="131"/>
      <c r="AU93" s="131"/>
      <c r="AV93" s="131"/>
      <c r="AW93" s="131"/>
      <c r="AX93" s="131"/>
      <c r="AY93" s="131"/>
      <c r="AZ93" s="131"/>
      <c r="BA93" s="131"/>
      <c r="BB93"/>
      <c r="BC93" s="341"/>
      <c r="BD93" s="463"/>
    </row>
    <row r="94" spans="1:56">
      <c r="A94" s="21" t="s">
        <v>164</v>
      </c>
      <c r="B94" s="28" t="s">
        <v>26</v>
      </c>
      <c r="C94" s="60">
        <v>196</v>
      </c>
      <c r="D94" s="60">
        <v>196</v>
      </c>
      <c r="E94" s="60">
        <v>188</v>
      </c>
      <c r="F94" s="60">
        <v>189</v>
      </c>
      <c r="G94" s="61">
        <v>769</v>
      </c>
      <c r="H94" s="60">
        <v>176.46899999999999</v>
      </c>
      <c r="I94" s="60">
        <v>175.386</v>
      </c>
      <c r="J94" s="74">
        <v>178.274</v>
      </c>
      <c r="K94" s="74">
        <v>198.84200000000001</v>
      </c>
      <c r="L94" s="61">
        <v>728.971</v>
      </c>
      <c r="M94" s="139">
        <v>187.77600000000001</v>
      </c>
      <c r="N94" s="139">
        <v>198.60499999999999</v>
      </c>
      <c r="O94" s="139">
        <v>181.429</v>
      </c>
      <c r="P94" s="139">
        <v>197.59800000000001</v>
      </c>
      <c r="Q94" s="61">
        <v>765.40800000000002</v>
      </c>
      <c r="R94" s="139">
        <v>196.10499999999999</v>
      </c>
      <c r="S94" s="139">
        <v>220.23500000000001</v>
      </c>
      <c r="T94" s="139">
        <v>202.83099999999999</v>
      </c>
      <c r="U94" s="139">
        <v>203.28100000000001</v>
      </c>
      <c r="V94" s="61">
        <v>822.452</v>
      </c>
      <c r="W94" s="139">
        <v>201.84800000000001</v>
      </c>
      <c r="X94" s="139">
        <v>205.84200000000001</v>
      </c>
      <c r="Y94" s="139">
        <v>206.97499999999999</v>
      </c>
      <c r="Z94" s="134">
        <v>209.78299999999999</v>
      </c>
      <c r="AA94" s="61">
        <v>824.44799999999998</v>
      </c>
      <c r="AB94" s="139">
        <v>214.786</v>
      </c>
      <c r="AC94" s="139">
        <v>193.52099999999999</v>
      </c>
      <c r="AD94" s="139">
        <v>191.97499999999999</v>
      </c>
      <c r="AE94" s="139">
        <v>219.374</v>
      </c>
      <c r="AF94" s="61">
        <v>819.65599999999995</v>
      </c>
      <c r="AG94" s="139">
        <v>206.43100000000001</v>
      </c>
      <c r="AH94" s="139">
        <v>202.303</v>
      </c>
      <c r="AI94" s="139">
        <v>202.59800000000001</v>
      </c>
      <c r="AJ94" s="139">
        <v>229.10900000000001</v>
      </c>
      <c r="AK94" s="61">
        <v>840.44100000000003</v>
      </c>
      <c r="AL94" s="139">
        <v>217.715</v>
      </c>
      <c r="AM94" s="139">
        <v>217.715</v>
      </c>
      <c r="AN94" s="139">
        <v>227.70599999999999</v>
      </c>
      <c r="AO94" s="139">
        <v>227.70599999999999</v>
      </c>
      <c r="AP94" s="139">
        <v>226.095</v>
      </c>
      <c r="AQ94" s="280">
        <v>226.09499999999997</v>
      </c>
      <c r="AR94" s="139">
        <v>257.84800000000001</v>
      </c>
      <c r="AS94" s="280">
        <f>AU94-AM94-AO94-AQ94</f>
        <v>257.84800000000001</v>
      </c>
      <c r="AT94" s="61">
        <v>929.36400000000003</v>
      </c>
      <c r="AU94" s="61">
        <v>929.36400000000003</v>
      </c>
      <c r="AV94" s="139">
        <v>260.69400000000002</v>
      </c>
      <c r="AW94" s="139">
        <v>261.62599999999998</v>
      </c>
      <c r="AX94" s="139">
        <v>253.36199999999999</v>
      </c>
      <c r="AY94" s="139">
        <v>247.215</v>
      </c>
      <c r="AZ94" s="61">
        <v>1022.897</v>
      </c>
      <c r="BA94" s="139">
        <v>263.613</v>
      </c>
      <c r="BB94"/>
      <c r="BC94" s="165">
        <f t="shared" ref="BC94:BC107" si="13">IF(ISERROR($BA94/AV94),"ns",IF($BA94/AV94&gt;200%,"x"&amp;(ROUND($BA94/AV94,1)),IF($BA94/AV94&lt;0,"ns",$BA94/AV94-1)))</f>
        <v>1.1197035604961991E-2</v>
      </c>
      <c r="BD94" s="463"/>
    </row>
    <row r="95" spans="1:56">
      <c r="A95" s="21" t="s">
        <v>165</v>
      </c>
      <c r="B95" s="29" t="s">
        <v>28</v>
      </c>
      <c r="C95" s="98">
        <v>-148</v>
      </c>
      <c r="D95" s="98">
        <v>-152</v>
      </c>
      <c r="E95" s="98">
        <v>-146</v>
      </c>
      <c r="F95" s="98">
        <v>-150</v>
      </c>
      <c r="G95" s="103">
        <v>-596</v>
      </c>
      <c r="H95" s="92">
        <v>-146.547</v>
      </c>
      <c r="I95" s="92">
        <v>-149.71600000000001</v>
      </c>
      <c r="J95" s="92">
        <v>-119.965</v>
      </c>
      <c r="K95" s="92">
        <v>-151.48099999999999</v>
      </c>
      <c r="L95" s="93">
        <v>-567.70899999999995</v>
      </c>
      <c r="M95" s="92">
        <v>-150.828</v>
      </c>
      <c r="N95" s="92">
        <v>-155.75800000000001</v>
      </c>
      <c r="O95" s="92">
        <v>-158.23400000000001</v>
      </c>
      <c r="P95" s="92">
        <v>-171.66</v>
      </c>
      <c r="Q95" s="93">
        <v>-636.48</v>
      </c>
      <c r="R95" s="92">
        <v>-164.45</v>
      </c>
      <c r="S95" s="92">
        <v>-189.958</v>
      </c>
      <c r="T95" s="92">
        <v>-179.30500000000001</v>
      </c>
      <c r="U95" s="92">
        <v>-191.38800000000001</v>
      </c>
      <c r="V95" s="93">
        <v>-725.101</v>
      </c>
      <c r="W95" s="92">
        <v>-182.60300000000001</v>
      </c>
      <c r="X95" s="92">
        <v>-181.49</v>
      </c>
      <c r="Y95" s="92">
        <v>-195.613</v>
      </c>
      <c r="Z95" s="92">
        <v>-184.72499999999999</v>
      </c>
      <c r="AA95" s="93">
        <v>-744.43100000000004</v>
      </c>
      <c r="AB95" s="92">
        <v>-188.93199999999999</v>
      </c>
      <c r="AC95" s="92">
        <v>-173.20699999999999</v>
      </c>
      <c r="AD95" s="92">
        <v>-161.74700000000001</v>
      </c>
      <c r="AE95" s="92">
        <v>-176.98400000000001</v>
      </c>
      <c r="AF95" s="93">
        <v>-700.87</v>
      </c>
      <c r="AG95" s="92">
        <v>-173.66399999999999</v>
      </c>
      <c r="AH95" s="92">
        <v>-174.59800000000001</v>
      </c>
      <c r="AI95" s="92">
        <v>-173.41300000000001</v>
      </c>
      <c r="AJ95" s="92">
        <v>-187.864</v>
      </c>
      <c r="AK95" s="93">
        <v>-709.53899999999999</v>
      </c>
      <c r="AL95" s="92">
        <v>-188.38800000000001</v>
      </c>
      <c r="AM95" s="92">
        <v>-188.38800000000001</v>
      </c>
      <c r="AN95" s="92">
        <v>-191.60599999999999</v>
      </c>
      <c r="AO95" s="92">
        <v>-191.60599999999997</v>
      </c>
      <c r="AP95" s="92">
        <v>-190.572</v>
      </c>
      <c r="AQ95" s="346">
        <v>-190.572</v>
      </c>
      <c r="AR95" s="92">
        <v>-203.42599999999999</v>
      </c>
      <c r="AS95" s="406">
        <f t="shared" ref="AS95:AS107" si="14">AU95-AM95-AO95-AQ95</f>
        <v>-203.42599999999993</v>
      </c>
      <c r="AT95" s="93">
        <v>-773.99199999999996</v>
      </c>
      <c r="AU95" s="93">
        <v>-773.99199999999996</v>
      </c>
      <c r="AV95" s="92">
        <v>-205.39</v>
      </c>
      <c r="AW95" s="92">
        <v>-201.56100000000001</v>
      </c>
      <c r="AX95" s="92">
        <v>-204.011</v>
      </c>
      <c r="AY95" s="92">
        <v>-216.64500000000001</v>
      </c>
      <c r="AZ95" s="93">
        <v>-827.60699999999997</v>
      </c>
      <c r="BA95" s="92">
        <v>-213.97399999999999</v>
      </c>
      <c r="BB95"/>
      <c r="BC95" s="165">
        <f t="shared" si="13"/>
        <v>4.1793660840352409E-2</v>
      </c>
      <c r="BD95" s="463"/>
    </row>
    <row r="96" spans="1:56">
      <c r="A96" s="94" t="s">
        <v>166</v>
      </c>
      <c r="B96" s="31" t="s">
        <v>30</v>
      </c>
      <c r="C96" s="95"/>
      <c r="D96" s="95"/>
      <c r="E96" s="95"/>
      <c r="F96" s="96"/>
      <c r="G96" s="97"/>
      <c r="H96" s="96">
        <v>-0.81</v>
      </c>
      <c r="I96" s="96">
        <v>-1.9999999999999907E-2</v>
      </c>
      <c r="J96" s="96">
        <v>0</v>
      </c>
      <c r="K96" s="96">
        <v>0</v>
      </c>
      <c r="L96" s="97">
        <v>-0.83</v>
      </c>
      <c r="M96" s="96">
        <v>-0.88</v>
      </c>
      <c r="N96" s="96">
        <v>-0.52999999999999992</v>
      </c>
      <c r="O96" s="96">
        <v>0</v>
      </c>
      <c r="P96" s="96">
        <v>0</v>
      </c>
      <c r="Q96" s="97">
        <v>-1.41</v>
      </c>
      <c r="R96" s="96">
        <v>-1.8562384041704001</v>
      </c>
      <c r="S96" s="96">
        <v>-1.00485745129589E-2</v>
      </c>
      <c r="T96" s="96">
        <v>0</v>
      </c>
      <c r="U96" s="96">
        <v>0</v>
      </c>
      <c r="V96" s="97">
        <v>-1.8662869786833589</v>
      </c>
      <c r="W96" s="96">
        <v>-3.13</v>
      </c>
      <c r="X96" s="96">
        <v>-0.80600000000000005</v>
      </c>
      <c r="Y96" s="96">
        <v>0</v>
      </c>
      <c r="Z96" s="96">
        <v>0</v>
      </c>
      <c r="AA96" s="97">
        <v>-3.9359999999999999</v>
      </c>
      <c r="AB96" s="96">
        <v>-3.636335194426298</v>
      </c>
      <c r="AC96" s="96">
        <v>0.7491459208966682</v>
      </c>
      <c r="AD96" s="96">
        <v>0</v>
      </c>
      <c r="AE96" s="96">
        <v>0</v>
      </c>
      <c r="AF96" s="97">
        <v>-2.8871892735296298</v>
      </c>
      <c r="AG96" s="96">
        <v>-2.8391091500000001</v>
      </c>
      <c r="AH96" s="96">
        <v>-0.1326250615000002</v>
      </c>
      <c r="AI96" s="96">
        <v>0</v>
      </c>
      <c r="AJ96" s="96">
        <v>0</v>
      </c>
      <c r="AK96" s="97">
        <v>-2.9717342115000003</v>
      </c>
      <c r="AL96" s="96">
        <v>-2.9441824599999999</v>
      </c>
      <c r="AM96" s="96">
        <v>-2.9441824599999999</v>
      </c>
      <c r="AN96" s="96">
        <v>3.2124277499999909E-2</v>
      </c>
      <c r="AO96" s="96">
        <v>3.2124277499999909E-2</v>
      </c>
      <c r="AP96" s="96">
        <v>0</v>
      </c>
      <c r="AQ96" s="347">
        <v>0</v>
      </c>
      <c r="AR96" s="96">
        <v>0</v>
      </c>
      <c r="AS96" s="347">
        <f t="shared" si="14"/>
        <v>0</v>
      </c>
      <c r="AT96" s="97">
        <v>-2.9120581825</v>
      </c>
      <c r="AU96" s="97">
        <v>-2.9120581825</v>
      </c>
      <c r="AV96" s="96">
        <v>-2.673</v>
      </c>
      <c r="AW96" s="96">
        <v>-0.27640902999999994</v>
      </c>
      <c r="AX96" s="96">
        <v>0</v>
      </c>
      <c r="AY96" s="96">
        <v>0</v>
      </c>
      <c r="AZ96" s="97">
        <v>-2.94940903</v>
      </c>
      <c r="BA96" s="96">
        <v>0</v>
      </c>
      <c r="BB96"/>
      <c r="BC96" s="165">
        <f t="shared" si="13"/>
        <v>-1</v>
      </c>
      <c r="BD96" s="463"/>
    </row>
    <row r="97" spans="1:56">
      <c r="A97" s="21" t="s">
        <v>167</v>
      </c>
      <c r="B97" s="28" t="s">
        <v>32</v>
      </c>
      <c r="C97" s="60">
        <v>48</v>
      </c>
      <c r="D97" s="60">
        <v>44</v>
      </c>
      <c r="E97" s="60">
        <v>42</v>
      </c>
      <c r="F97" s="60">
        <v>39</v>
      </c>
      <c r="G97" s="61">
        <v>173</v>
      </c>
      <c r="H97" s="60">
        <v>29.922000000000001</v>
      </c>
      <c r="I97" s="60">
        <v>25.67</v>
      </c>
      <c r="J97" s="74">
        <v>58.308999999999997</v>
      </c>
      <c r="K97" s="74">
        <v>47.360999999999997</v>
      </c>
      <c r="L97" s="61">
        <v>161.262</v>
      </c>
      <c r="M97" s="139">
        <v>36.948</v>
      </c>
      <c r="N97" s="139">
        <v>42.847000000000001</v>
      </c>
      <c r="O97" s="139">
        <v>23.195</v>
      </c>
      <c r="P97" s="139">
        <v>25.937999999999999</v>
      </c>
      <c r="Q97" s="61">
        <v>128.928</v>
      </c>
      <c r="R97" s="139">
        <v>31.655000000000001</v>
      </c>
      <c r="S97" s="139">
        <v>30.277000000000001</v>
      </c>
      <c r="T97" s="139">
        <v>23.526</v>
      </c>
      <c r="U97" s="139">
        <v>11.893000000000001</v>
      </c>
      <c r="V97" s="61">
        <v>97.350999999999999</v>
      </c>
      <c r="W97" s="139">
        <v>19.245000000000001</v>
      </c>
      <c r="X97" s="139">
        <v>24.352</v>
      </c>
      <c r="Y97" s="139">
        <v>11.362</v>
      </c>
      <c r="Z97" s="134">
        <v>25.058</v>
      </c>
      <c r="AA97" s="61">
        <v>80.016999999999996</v>
      </c>
      <c r="AB97" s="139">
        <v>25.853999999999999</v>
      </c>
      <c r="AC97" s="139">
        <v>20.314</v>
      </c>
      <c r="AD97" s="139">
        <v>30.228000000000002</v>
      </c>
      <c r="AE97" s="139">
        <v>42.39</v>
      </c>
      <c r="AF97" s="61">
        <v>118.786</v>
      </c>
      <c r="AG97" s="139">
        <v>32.767000000000003</v>
      </c>
      <c r="AH97" s="139">
        <v>27.704999999999998</v>
      </c>
      <c r="AI97" s="139">
        <v>29.184999999999999</v>
      </c>
      <c r="AJ97" s="139">
        <v>41.244999999999997</v>
      </c>
      <c r="AK97" s="61">
        <v>130.90199999999999</v>
      </c>
      <c r="AL97" s="139">
        <v>29.327000000000002</v>
      </c>
      <c r="AM97" s="139">
        <v>29.327000000000002</v>
      </c>
      <c r="AN97" s="139">
        <v>36.1</v>
      </c>
      <c r="AO97" s="139">
        <v>36.100000000000009</v>
      </c>
      <c r="AP97" s="139">
        <v>35.523000000000003</v>
      </c>
      <c r="AQ97" s="280">
        <v>35.522999999999996</v>
      </c>
      <c r="AR97" s="139">
        <v>54.421999999999997</v>
      </c>
      <c r="AS97" s="280">
        <f t="shared" si="14"/>
        <v>54.422000000000011</v>
      </c>
      <c r="AT97" s="61">
        <v>155.37200000000001</v>
      </c>
      <c r="AU97" s="61">
        <v>155.37200000000001</v>
      </c>
      <c r="AV97" s="139">
        <v>55.304000000000002</v>
      </c>
      <c r="AW97" s="139">
        <v>60.064999999999998</v>
      </c>
      <c r="AX97" s="139">
        <v>49.350999999999999</v>
      </c>
      <c r="AY97" s="139">
        <v>30.57</v>
      </c>
      <c r="AZ97" s="61">
        <v>195.29</v>
      </c>
      <c r="BA97" s="139">
        <v>49.639000000000003</v>
      </c>
      <c r="BB97"/>
      <c r="BC97" s="165">
        <f t="shared" si="13"/>
        <v>-0.10243382033849269</v>
      </c>
      <c r="BD97" s="463"/>
    </row>
    <row r="98" spans="1:56">
      <c r="A98" s="21" t="s">
        <v>168</v>
      </c>
      <c r="B98" s="29" t="s">
        <v>34</v>
      </c>
      <c r="C98" s="98">
        <v>-5</v>
      </c>
      <c r="D98" s="98">
        <v>-12</v>
      </c>
      <c r="E98" s="98">
        <v>0</v>
      </c>
      <c r="F98" s="98">
        <v>-6</v>
      </c>
      <c r="G98" s="103">
        <v>-23</v>
      </c>
      <c r="H98" s="98">
        <v>-1.722</v>
      </c>
      <c r="I98" s="98">
        <v>-5.7060000000000004</v>
      </c>
      <c r="J98" s="72">
        <v>-0.67500000000000004</v>
      </c>
      <c r="K98" s="72">
        <v>-0.66800000000000004</v>
      </c>
      <c r="L98" s="103">
        <v>-8.7710000000000008</v>
      </c>
      <c r="M98" s="136">
        <v>1.7669999999999999</v>
      </c>
      <c r="N98" s="136">
        <v>0.51200000000000001</v>
      </c>
      <c r="O98" s="136">
        <v>2.101</v>
      </c>
      <c r="P98" s="136">
        <v>-15.717000000000001</v>
      </c>
      <c r="Q98" s="103">
        <v>-11.337</v>
      </c>
      <c r="R98" s="136">
        <v>-0.76500000000000001</v>
      </c>
      <c r="S98" s="136">
        <v>1.544</v>
      </c>
      <c r="T98" s="136">
        <v>1.6259999999999999</v>
      </c>
      <c r="U98" s="136">
        <v>-7.8959999999999999</v>
      </c>
      <c r="V98" s="103">
        <v>-5.4909999999999997</v>
      </c>
      <c r="W98" s="136">
        <v>-1.5329999999999999</v>
      </c>
      <c r="X98" s="136">
        <v>-5.0720000000000001</v>
      </c>
      <c r="Y98" s="136">
        <v>-1.8680000000000001</v>
      </c>
      <c r="Z98" s="92">
        <v>-1.224</v>
      </c>
      <c r="AA98" s="103">
        <v>-9.6969999999999992</v>
      </c>
      <c r="AB98" s="136">
        <v>1.095</v>
      </c>
      <c r="AC98" s="136">
        <v>-1.8320000000000001</v>
      </c>
      <c r="AD98" s="136">
        <v>-11.05</v>
      </c>
      <c r="AE98" s="136">
        <v>-20.635999999999999</v>
      </c>
      <c r="AF98" s="103">
        <v>-32.423000000000002</v>
      </c>
      <c r="AG98" s="136">
        <v>-5.09</v>
      </c>
      <c r="AH98" s="136">
        <v>0.437</v>
      </c>
      <c r="AI98" s="136">
        <v>-0.28100000000000003</v>
      </c>
      <c r="AJ98" s="136">
        <v>0.03</v>
      </c>
      <c r="AK98" s="103">
        <v>-4.9039999999999999</v>
      </c>
      <c r="AL98" s="136">
        <v>2.4319999999999999</v>
      </c>
      <c r="AM98" s="136">
        <v>2.4319999999999999</v>
      </c>
      <c r="AN98" s="136">
        <v>0.105</v>
      </c>
      <c r="AO98" s="136">
        <v>0.10499999999999998</v>
      </c>
      <c r="AP98" s="136">
        <v>-1E-3</v>
      </c>
      <c r="AQ98" s="279">
        <v>-9.9999999999988987E-4</v>
      </c>
      <c r="AR98" s="136">
        <v>-6.2190000000000003</v>
      </c>
      <c r="AS98" s="279">
        <f t="shared" si="14"/>
        <v>-6.2190000000000012</v>
      </c>
      <c r="AT98" s="103">
        <v>-3.6829999999999998</v>
      </c>
      <c r="AU98" s="103">
        <v>-3.6829999999999998</v>
      </c>
      <c r="AV98" s="136">
        <v>-1.651</v>
      </c>
      <c r="AW98" s="136">
        <v>2.2149999999999999</v>
      </c>
      <c r="AX98" s="136">
        <v>0.60099999999999998</v>
      </c>
      <c r="AY98" s="136">
        <v>-5.3419999999999996</v>
      </c>
      <c r="AZ98" s="103">
        <v>-4.1769999999999996</v>
      </c>
      <c r="BA98" s="136">
        <v>-2.42</v>
      </c>
      <c r="BB98"/>
      <c r="BC98" s="165">
        <f t="shared" si="13"/>
        <v>0.46577831617201682</v>
      </c>
      <c r="BD98" s="463"/>
    </row>
    <row r="99" spans="1:56">
      <c r="A99" s="21" t="s">
        <v>169</v>
      </c>
      <c r="B99" s="29" t="s">
        <v>38</v>
      </c>
      <c r="C99" s="98">
        <v>0</v>
      </c>
      <c r="D99" s="98">
        <v>0</v>
      </c>
      <c r="E99" s="98">
        <v>0</v>
      </c>
      <c r="F99" s="98">
        <v>0</v>
      </c>
      <c r="G99" s="103">
        <v>0</v>
      </c>
      <c r="H99" s="98">
        <v>0</v>
      </c>
      <c r="I99" s="98">
        <v>0</v>
      </c>
      <c r="J99" s="72">
        <v>0</v>
      </c>
      <c r="K99" s="72">
        <v>0</v>
      </c>
      <c r="L99" s="103">
        <v>0</v>
      </c>
      <c r="M99" s="136">
        <v>0</v>
      </c>
      <c r="N99" s="136">
        <v>0</v>
      </c>
      <c r="O99" s="136">
        <v>0</v>
      </c>
      <c r="P99" s="136">
        <v>0</v>
      </c>
      <c r="Q99" s="103">
        <v>0</v>
      </c>
      <c r="R99" s="136">
        <v>0</v>
      </c>
      <c r="S99" s="136">
        <v>0</v>
      </c>
      <c r="T99" s="136">
        <v>0</v>
      </c>
      <c r="U99" s="136">
        <v>0</v>
      </c>
      <c r="V99" s="103">
        <v>0</v>
      </c>
      <c r="W99" s="136">
        <v>0</v>
      </c>
      <c r="X99" s="136">
        <v>0</v>
      </c>
      <c r="Y99" s="136">
        <v>0</v>
      </c>
      <c r="Z99" s="135">
        <v>0</v>
      </c>
      <c r="AA99" s="103">
        <v>0</v>
      </c>
      <c r="AB99" s="136">
        <v>0</v>
      </c>
      <c r="AC99" s="136">
        <v>0</v>
      </c>
      <c r="AD99" s="136">
        <v>0</v>
      </c>
      <c r="AE99" s="136">
        <v>0</v>
      </c>
      <c r="AF99" s="103">
        <v>0</v>
      </c>
      <c r="AG99" s="136">
        <v>0</v>
      </c>
      <c r="AH99" s="136">
        <v>0</v>
      </c>
      <c r="AI99" s="136">
        <v>0</v>
      </c>
      <c r="AJ99" s="136">
        <v>0</v>
      </c>
      <c r="AK99" s="103">
        <v>0</v>
      </c>
      <c r="AL99" s="136">
        <v>0</v>
      </c>
      <c r="AM99" s="136">
        <v>0</v>
      </c>
      <c r="AN99" s="136">
        <v>0</v>
      </c>
      <c r="AO99" s="136">
        <v>0</v>
      </c>
      <c r="AP99" s="136">
        <v>0</v>
      </c>
      <c r="AQ99" s="279">
        <v>0</v>
      </c>
      <c r="AR99" s="136">
        <v>0</v>
      </c>
      <c r="AS99" s="279">
        <f t="shared" si="14"/>
        <v>0</v>
      </c>
      <c r="AT99" s="103">
        <v>0</v>
      </c>
      <c r="AU99" s="103">
        <v>0</v>
      </c>
      <c r="AV99" s="136">
        <v>0</v>
      </c>
      <c r="AW99" s="136">
        <v>0</v>
      </c>
      <c r="AX99" s="136">
        <v>0</v>
      </c>
      <c r="AY99" s="136">
        <v>0</v>
      </c>
      <c r="AZ99" s="103">
        <v>0</v>
      </c>
      <c r="BA99" s="136">
        <v>0</v>
      </c>
      <c r="BB99"/>
      <c r="BC99" s="165" t="str">
        <f t="shared" si="13"/>
        <v>ns</v>
      </c>
      <c r="BD99" s="463"/>
    </row>
    <row r="100" spans="1:56">
      <c r="A100" s="21" t="s">
        <v>170</v>
      </c>
      <c r="B100" s="29" t="s">
        <v>40</v>
      </c>
      <c r="C100" s="98">
        <v>-3</v>
      </c>
      <c r="D100" s="98">
        <v>0</v>
      </c>
      <c r="E100" s="98">
        <v>0</v>
      </c>
      <c r="F100" s="98">
        <v>5</v>
      </c>
      <c r="G100" s="103">
        <v>2</v>
      </c>
      <c r="H100" s="98">
        <v>1E-3</v>
      </c>
      <c r="I100" s="98">
        <v>0.57799999999999996</v>
      </c>
      <c r="J100" s="72">
        <v>-8.0000000000000002E-3</v>
      </c>
      <c r="K100" s="72">
        <v>3.4769999999999999</v>
      </c>
      <c r="L100" s="103">
        <v>4.048</v>
      </c>
      <c r="M100" s="136">
        <v>1.111</v>
      </c>
      <c r="N100" s="136">
        <v>4.0000000000000001E-3</v>
      </c>
      <c r="O100" s="136">
        <v>2E-3</v>
      </c>
      <c r="P100" s="136">
        <v>4.4089999999999998</v>
      </c>
      <c r="Q100" s="103">
        <v>5.5259999999999998</v>
      </c>
      <c r="R100" s="136">
        <v>0</v>
      </c>
      <c r="S100" s="136">
        <v>2E-3</v>
      </c>
      <c r="T100" s="136">
        <v>-3.0000000000000001E-3</v>
      </c>
      <c r="U100" s="136">
        <v>-2.5000000000000001E-2</v>
      </c>
      <c r="V100" s="103">
        <v>-2.5999999999999999E-2</v>
      </c>
      <c r="W100" s="136">
        <v>-2E-3</v>
      </c>
      <c r="X100" s="136">
        <v>-0.05</v>
      </c>
      <c r="Y100" s="136">
        <v>20.536999999999999</v>
      </c>
      <c r="Z100" s="135">
        <v>11.317</v>
      </c>
      <c r="AA100" s="103">
        <v>31.802</v>
      </c>
      <c r="AB100" s="136">
        <v>3.5019999999999998</v>
      </c>
      <c r="AC100" s="136">
        <v>-0.14099999999999999</v>
      </c>
      <c r="AD100" s="136">
        <v>-1E-3</v>
      </c>
      <c r="AE100" s="136">
        <v>0.09</v>
      </c>
      <c r="AF100" s="103">
        <v>3.45</v>
      </c>
      <c r="AG100" s="136">
        <v>6.0000000000000001E-3</v>
      </c>
      <c r="AH100" s="136">
        <v>2.5000000000000001E-2</v>
      </c>
      <c r="AI100" s="136">
        <v>0</v>
      </c>
      <c r="AJ100" s="136">
        <v>0.54</v>
      </c>
      <c r="AK100" s="103">
        <v>0.57099999999999995</v>
      </c>
      <c r="AL100" s="136">
        <v>0.13300000000000001</v>
      </c>
      <c r="AM100" s="136">
        <v>0.13300000000000001</v>
      </c>
      <c r="AN100" s="136">
        <v>-1.097</v>
      </c>
      <c r="AO100" s="136">
        <v>-1.097</v>
      </c>
      <c r="AP100" s="136">
        <v>-1.6990000000000001</v>
      </c>
      <c r="AQ100" s="279">
        <v>-1.6989999999999998</v>
      </c>
      <c r="AR100" s="136">
        <v>-3.988</v>
      </c>
      <c r="AS100" s="279">
        <f t="shared" si="14"/>
        <v>-3.9879999999999995</v>
      </c>
      <c r="AT100" s="103">
        <v>-6.6509999999999998</v>
      </c>
      <c r="AU100" s="103">
        <v>-6.6509999999999998</v>
      </c>
      <c r="AV100" s="136">
        <v>-1.2E-2</v>
      </c>
      <c r="AW100" s="136">
        <v>-7.0000000000000001E-3</v>
      </c>
      <c r="AX100" s="136">
        <v>-2.7149999999999999</v>
      </c>
      <c r="AY100" s="136">
        <v>-2.2970000000000002</v>
      </c>
      <c r="AZ100" s="103">
        <v>-5.0309999999999997</v>
      </c>
      <c r="BA100" s="136">
        <v>-8.0470000000000006</v>
      </c>
      <c r="BB100"/>
      <c r="BC100" s="165" t="str">
        <f t="shared" si="13"/>
        <v>x670,6</v>
      </c>
      <c r="BD100" s="463"/>
    </row>
    <row r="101" spans="1:56">
      <c r="A101" s="21" t="s">
        <v>171</v>
      </c>
      <c r="B101" s="29" t="s">
        <v>42</v>
      </c>
      <c r="C101" s="98">
        <v>0</v>
      </c>
      <c r="D101" s="98">
        <v>0</v>
      </c>
      <c r="E101" s="98">
        <v>0</v>
      </c>
      <c r="F101" s="98">
        <v>0</v>
      </c>
      <c r="G101" s="103">
        <v>0</v>
      </c>
      <c r="H101" s="98">
        <v>0</v>
      </c>
      <c r="I101" s="98">
        <v>0</v>
      </c>
      <c r="J101" s="72">
        <v>0</v>
      </c>
      <c r="K101" s="72">
        <v>0</v>
      </c>
      <c r="L101" s="103">
        <v>0</v>
      </c>
      <c r="M101" s="136">
        <v>0</v>
      </c>
      <c r="N101" s="136">
        <v>0</v>
      </c>
      <c r="O101" s="136">
        <v>0</v>
      </c>
      <c r="P101" s="136">
        <v>0</v>
      </c>
      <c r="Q101" s="103">
        <v>0</v>
      </c>
      <c r="R101" s="136">
        <v>0</v>
      </c>
      <c r="S101" s="136">
        <v>0</v>
      </c>
      <c r="T101" s="136">
        <v>0</v>
      </c>
      <c r="U101" s="136">
        <v>0</v>
      </c>
      <c r="V101" s="103">
        <v>0</v>
      </c>
      <c r="W101" s="136">
        <v>0</v>
      </c>
      <c r="X101" s="136">
        <v>0</v>
      </c>
      <c r="Y101" s="136">
        <v>0</v>
      </c>
      <c r="Z101" s="135">
        <v>0</v>
      </c>
      <c r="AA101" s="103">
        <v>0</v>
      </c>
      <c r="AB101" s="136">
        <v>0</v>
      </c>
      <c r="AC101" s="136">
        <v>0</v>
      </c>
      <c r="AD101" s="136">
        <v>0</v>
      </c>
      <c r="AE101" s="136">
        <v>0</v>
      </c>
      <c r="AF101" s="103">
        <v>0</v>
      </c>
      <c r="AG101" s="136">
        <v>0</v>
      </c>
      <c r="AH101" s="136">
        <v>0</v>
      </c>
      <c r="AI101" s="136">
        <v>0</v>
      </c>
      <c r="AJ101" s="136">
        <v>0</v>
      </c>
      <c r="AK101" s="103">
        <v>0</v>
      </c>
      <c r="AL101" s="136">
        <v>0</v>
      </c>
      <c r="AM101" s="136">
        <v>0</v>
      </c>
      <c r="AN101" s="136">
        <v>0</v>
      </c>
      <c r="AO101" s="136">
        <v>0</v>
      </c>
      <c r="AP101" s="136">
        <v>0</v>
      </c>
      <c r="AQ101" s="279">
        <v>0</v>
      </c>
      <c r="AR101" s="136">
        <v>0</v>
      </c>
      <c r="AS101" s="279">
        <f t="shared" si="14"/>
        <v>0</v>
      </c>
      <c r="AT101" s="103">
        <v>0</v>
      </c>
      <c r="AU101" s="103">
        <v>0</v>
      </c>
      <c r="AV101" s="136">
        <v>0</v>
      </c>
      <c r="AW101" s="136">
        <v>0</v>
      </c>
      <c r="AX101" s="136">
        <v>0</v>
      </c>
      <c r="AY101" s="136">
        <v>0</v>
      </c>
      <c r="AZ101" s="103">
        <v>0</v>
      </c>
      <c r="BA101" s="136">
        <v>0</v>
      </c>
      <c r="BB101"/>
      <c r="BC101" s="165" t="str">
        <f t="shared" si="13"/>
        <v>ns</v>
      </c>
      <c r="BD101" s="463"/>
    </row>
    <row r="102" spans="1:56">
      <c r="A102" s="21" t="s">
        <v>172</v>
      </c>
      <c r="B102" s="28" t="s">
        <v>44</v>
      </c>
      <c r="C102" s="60">
        <v>40</v>
      </c>
      <c r="D102" s="60">
        <v>32</v>
      </c>
      <c r="E102" s="60">
        <v>42</v>
      </c>
      <c r="F102" s="60">
        <v>38</v>
      </c>
      <c r="G102" s="61">
        <v>152</v>
      </c>
      <c r="H102" s="60">
        <v>28.201000000000001</v>
      </c>
      <c r="I102" s="60">
        <v>20.542000000000002</v>
      </c>
      <c r="J102" s="74">
        <v>57.625999999999998</v>
      </c>
      <c r="K102" s="74">
        <v>50.17</v>
      </c>
      <c r="L102" s="61">
        <v>156.53899999999999</v>
      </c>
      <c r="M102" s="139">
        <v>39.826000000000001</v>
      </c>
      <c r="N102" s="139">
        <v>43.363</v>
      </c>
      <c r="O102" s="139">
        <v>25.297999999999998</v>
      </c>
      <c r="P102" s="139">
        <v>14.63</v>
      </c>
      <c r="Q102" s="61">
        <v>123.117</v>
      </c>
      <c r="R102" s="139">
        <v>30.89</v>
      </c>
      <c r="S102" s="139">
        <v>31.823</v>
      </c>
      <c r="T102" s="139">
        <v>25.149000000000001</v>
      </c>
      <c r="U102" s="139">
        <v>3.972</v>
      </c>
      <c r="V102" s="61">
        <v>91.834000000000003</v>
      </c>
      <c r="W102" s="139">
        <v>17.71</v>
      </c>
      <c r="X102" s="139">
        <v>19.23</v>
      </c>
      <c r="Y102" s="139">
        <v>30.030999999999999</v>
      </c>
      <c r="Z102" s="134">
        <v>35.151000000000003</v>
      </c>
      <c r="AA102" s="61">
        <v>102.122</v>
      </c>
      <c r="AB102" s="139">
        <v>30.451000000000001</v>
      </c>
      <c r="AC102" s="139">
        <v>18.341000000000001</v>
      </c>
      <c r="AD102" s="139">
        <v>19.177</v>
      </c>
      <c r="AE102" s="139">
        <v>21.844000000000001</v>
      </c>
      <c r="AF102" s="61">
        <v>89.813000000000002</v>
      </c>
      <c r="AG102" s="139">
        <v>27.683</v>
      </c>
      <c r="AH102" s="139">
        <v>28.167000000000002</v>
      </c>
      <c r="AI102" s="139">
        <v>28.904</v>
      </c>
      <c r="AJ102" s="139">
        <v>41.814999999999998</v>
      </c>
      <c r="AK102" s="61">
        <v>126.569</v>
      </c>
      <c r="AL102" s="139">
        <v>31.891999999999999</v>
      </c>
      <c r="AM102" s="139">
        <v>31.891999999999999</v>
      </c>
      <c r="AN102" s="139">
        <v>35.107999999999997</v>
      </c>
      <c r="AO102" s="139">
        <v>35.108000000000004</v>
      </c>
      <c r="AP102" s="139">
        <v>33.823</v>
      </c>
      <c r="AQ102" s="280">
        <v>33.822999999999993</v>
      </c>
      <c r="AR102" s="139">
        <v>44.215000000000003</v>
      </c>
      <c r="AS102" s="280">
        <f t="shared" si="14"/>
        <v>44.215000000000018</v>
      </c>
      <c r="AT102" s="61">
        <v>145.03800000000001</v>
      </c>
      <c r="AU102" s="61">
        <v>145.03800000000001</v>
      </c>
      <c r="AV102" s="139">
        <v>53.640999999999998</v>
      </c>
      <c r="AW102" s="139">
        <v>62.273000000000003</v>
      </c>
      <c r="AX102" s="139">
        <v>47.237000000000002</v>
      </c>
      <c r="AY102" s="139">
        <v>22.931000000000001</v>
      </c>
      <c r="AZ102" s="61">
        <v>186.08199999999999</v>
      </c>
      <c r="BA102" s="139">
        <v>39.171999999999997</v>
      </c>
      <c r="BB102"/>
      <c r="BC102" s="165">
        <f t="shared" si="13"/>
        <v>-0.26973770063943625</v>
      </c>
      <c r="BD102" s="463"/>
    </row>
    <row r="103" spans="1:56">
      <c r="A103" s="21" t="s">
        <v>173</v>
      </c>
      <c r="B103" s="29" t="s">
        <v>46</v>
      </c>
      <c r="C103" s="98">
        <v>-10</v>
      </c>
      <c r="D103" s="98">
        <v>-7</v>
      </c>
      <c r="E103" s="98">
        <v>-14</v>
      </c>
      <c r="F103" s="98">
        <v>-9</v>
      </c>
      <c r="G103" s="103">
        <v>-40</v>
      </c>
      <c r="H103" s="98">
        <v>-4.9039999999999999</v>
      </c>
      <c r="I103" s="98">
        <v>-3.6139999999999999</v>
      </c>
      <c r="J103" s="72">
        <v>-10.295999999999999</v>
      </c>
      <c r="K103" s="72">
        <v>-18.984000000000002</v>
      </c>
      <c r="L103" s="103">
        <v>-37.798000000000002</v>
      </c>
      <c r="M103" s="136">
        <v>-6.9020000000000001</v>
      </c>
      <c r="N103" s="136">
        <v>-9.7829999999999995</v>
      </c>
      <c r="O103" s="136">
        <v>2.4489999999999998</v>
      </c>
      <c r="P103" s="136">
        <v>2.8250000000000002</v>
      </c>
      <c r="Q103" s="103">
        <v>-11.411</v>
      </c>
      <c r="R103" s="136">
        <v>-5.319</v>
      </c>
      <c r="S103" s="136">
        <v>-12.502000000000001</v>
      </c>
      <c r="T103" s="136">
        <v>-6.5359999999999996</v>
      </c>
      <c r="U103" s="136">
        <v>0.50700000000000001</v>
      </c>
      <c r="V103" s="103">
        <v>-23.85</v>
      </c>
      <c r="W103" s="136">
        <v>-0.89500000000000002</v>
      </c>
      <c r="X103" s="136">
        <v>-3.8679999999999999</v>
      </c>
      <c r="Y103" s="136">
        <v>-2.214</v>
      </c>
      <c r="Z103" s="136">
        <v>-7.8890000000000002</v>
      </c>
      <c r="AA103" s="103">
        <v>-14.866</v>
      </c>
      <c r="AB103" s="136">
        <v>-1.409</v>
      </c>
      <c r="AC103" s="136">
        <v>2.601</v>
      </c>
      <c r="AD103" s="136">
        <v>-3.5960000000000001</v>
      </c>
      <c r="AE103" s="136">
        <v>-4.0720000000000001</v>
      </c>
      <c r="AF103" s="103">
        <v>-6.476</v>
      </c>
      <c r="AG103" s="136">
        <v>-4.8079999999999998</v>
      </c>
      <c r="AH103" s="136">
        <v>1.181</v>
      </c>
      <c r="AI103" s="136">
        <v>-2.9279999999999999</v>
      </c>
      <c r="AJ103" s="136">
        <v>-7.19</v>
      </c>
      <c r="AK103" s="103">
        <v>-13.744999999999999</v>
      </c>
      <c r="AL103" s="136">
        <v>-6.03</v>
      </c>
      <c r="AM103" s="136">
        <v>-6.03</v>
      </c>
      <c r="AN103" s="136">
        <v>-7.4139999999999997</v>
      </c>
      <c r="AO103" s="136">
        <v>-7.4140000000000006</v>
      </c>
      <c r="AP103" s="136">
        <v>-1.885</v>
      </c>
      <c r="AQ103" s="279">
        <v>-1.8849999999999998</v>
      </c>
      <c r="AR103" s="136">
        <v>-7.2389999999999999</v>
      </c>
      <c r="AS103" s="279">
        <f t="shared" si="14"/>
        <v>-7.238999999999999</v>
      </c>
      <c r="AT103" s="103">
        <v>-22.568000000000001</v>
      </c>
      <c r="AU103" s="103">
        <v>-22.568000000000001</v>
      </c>
      <c r="AV103" s="136">
        <v>-11.347</v>
      </c>
      <c r="AW103" s="136">
        <v>-13.574999999999999</v>
      </c>
      <c r="AX103" s="136">
        <v>-9.7110000000000003</v>
      </c>
      <c r="AY103" s="136">
        <v>-4.6230000000000002</v>
      </c>
      <c r="AZ103" s="103">
        <v>-39.256</v>
      </c>
      <c r="BA103" s="136">
        <v>-7.9889999999999999</v>
      </c>
      <c r="BB103"/>
      <c r="BC103" s="165">
        <f t="shared" si="13"/>
        <v>-0.29593725213712874</v>
      </c>
      <c r="BD103" s="463"/>
    </row>
    <row r="104" spans="1:56">
      <c r="A104" s="21" t="s">
        <v>174</v>
      </c>
      <c r="B104" s="29" t="s">
        <v>48</v>
      </c>
      <c r="C104" s="98">
        <v>0</v>
      </c>
      <c r="D104" s="98">
        <v>0</v>
      </c>
      <c r="E104" s="98">
        <v>0</v>
      </c>
      <c r="F104" s="98">
        <v>0</v>
      </c>
      <c r="G104" s="103">
        <v>0</v>
      </c>
      <c r="H104" s="98">
        <v>0</v>
      </c>
      <c r="I104" s="98">
        <v>0</v>
      </c>
      <c r="J104" s="72">
        <v>0</v>
      </c>
      <c r="K104" s="72">
        <v>-2E-3</v>
      </c>
      <c r="L104" s="103">
        <v>-2E-3</v>
      </c>
      <c r="M104" s="136">
        <v>0</v>
      </c>
      <c r="N104" s="136">
        <v>0</v>
      </c>
      <c r="O104" s="136">
        <v>0</v>
      </c>
      <c r="P104" s="136">
        <v>0</v>
      </c>
      <c r="Q104" s="103">
        <v>0</v>
      </c>
      <c r="R104" s="136">
        <v>0</v>
      </c>
      <c r="S104" s="136">
        <v>0</v>
      </c>
      <c r="T104" s="136">
        <v>0</v>
      </c>
      <c r="U104" s="136">
        <v>0</v>
      </c>
      <c r="V104" s="103">
        <v>0</v>
      </c>
      <c r="W104" s="136">
        <v>-4.0000000000000001E-3</v>
      </c>
      <c r="X104" s="136">
        <v>0</v>
      </c>
      <c r="Y104" s="136">
        <v>4.0000000000000001E-3</v>
      </c>
      <c r="Z104" s="135">
        <v>0</v>
      </c>
      <c r="AA104" s="103">
        <v>0</v>
      </c>
      <c r="AB104" s="136">
        <v>0</v>
      </c>
      <c r="AC104" s="136">
        <v>0</v>
      </c>
      <c r="AD104" s="136">
        <v>0</v>
      </c>
      <c r="AE104" s="136">
        <v>-23.515999999999998</v>
      </c>
      <c r="AF104" s="103">
        <v>-23.515999999999998</v>
      </c>
      <c r="AG104" s="136">
        <v>-5.0519999999999996</v>
      </c>
      <c r="AH104" s="136">
        <v>9.7309999999999999</v>
      </c>
      <c r="AI104" s="136">
        <v>0.68500000000000005</v>
      </c>
      <c r="AJ104" s="136">
        <v>1.502</v>
      </c>
      <c r="AK104" s="103">
        <v>6.8659999999999997</v>
      </c>
      <c r="AL104" s="136">
        <v>-1.044</v>
      </c>
      <c r="AM104" s="136">
        <v>-1.044</v>
      </c>
      <c r="AN104" s="136">
        <v>2.3159999999999998</v>
      </c>
      <c r="AO104" s="136">
        <v>2.3159999999999998</v>
      </c>
      <c r="AP104" s="136">
        <v>-0.314</v>
      </c>
      <c r="AQ104" s="279">
        <v>-0.31400000000000006</v>
      </c>
      <c r="AR104" s="136">
        <v>3.1789999999999998</v>
      </c>
      <c r="AS104" s="279">
        <f t="shared" si="14"/>
        <v>3.1789999999999994</v>
      </c>
      <c r="AT104" s="103">
        <v>4.1369999999999996</v>
      </c>
      <c r="AU104" s="103">
        <v>4.1369999999999996</v>
      </c>
      <c r="AV104" s="136">
        <v>0</v>
      </c>
      <c r="AW104" s="136">
        <v>1.004</v>
      </c>
      <c r="AX104" s="136">
        <v>0</v>
      </c>
      <c r="AY104" s="136">
        <v>0</v>
      </c>
      <c r="AZ104" s="103">
        <v>1.004</v>
      </c>
      <c r="BA104" s="136">
        <v>0</v>
      </c>
      <c r="BB104"/>
      <c r="BC104" s="165" t="str">
        <f t="shared" si="13"/>
        <v>ns</v>
      </c>
      <c r="BD104" s="463"/>
    </row>
    <row r="105" spans="1:56">
      <c r="A105" s="21" t="s">
        <v>175</v>
      </c>
      <c r="B105" s="28" t="s">
        <v>50</v>
      </c>
      <c r="C105" s="60">
        <v>30</v>
      </c>
      <c r="D105" s="60">
        <v>25</v>
      </c>
      <c r="E105" s="60">
        <v>28</v>
      </c>
      <c r="F105" s="60">
        <v>29</v>
      </c>
      <c r="G105" s="61">
        <v>112</v>
      </c>
      <c r="H105" s="60">
        <v>23.297000000000001</v>
      </c>
      <c r="I105" s="60">
        <v>16.928000000000001</v>
      </c>
      <c r="J105" s="74">
        <v>47.33</v>
      </c>
      <c r="K105" s="74">
        <v>31.184000000000001</v>
      </c>
      <c r="L105" s="61">
        <v>118.739</v>
      </c>
      <c r="M105" s="139">
        <v>32.923999999999999</v>
      </c>
      <c r="N105" s="139">
        <v>33.58</v>
      </c>
      <c r="O105" s="139">
        <v>27.747</v>
      </c>
      <c r="P105" s="139">
        <v>17.454999999999998</v>
      </c>
      <c r="Q105" s="61">
        <v>111.706</v>
      </c>
      <c r="R105" s="139">
        <v>25.571000000000002</v>
      </c>
      <c r="S105" s="139">
        <v>19.321000000000002</v>
      </c>
      <c r="T105" s="139">
        <v>18.613</v>
      </c>
      <c r="U105" s="139">
        <v>4.4790000000000001</v>
      </c>
      <c r="V105" s="61">
        <v>67.983999999999995</v>
      </c>
      <c r="W105" s="139">
        <v>16.811</v>
      </c>
      <c r="X105" s="139">
        <v>15.362</v>
      </c>
      <c r="Y105" s="139">
        <v>27.821000000000002</v>
      </c>
      <c r="Z105" s="134">
        <v>27.262</v>
      </c>
      <c r="AA105" s="61">
        <v>87.256</v>
      </c>
      <c r="AB105" s="139">
        <v>29.042000000000002</v>
      </c>
      <c r="AC105" s="139">
        <v>20.942</v>
      </c>
      <c r="AD105" s="139">
        <v>15.581</v>
      </c>
      <c r="AE105" s="139">
        <v>-5.7439999999999998</v>
      </c>
      <c r="AF105" s="61">
        <v>59.820999999999998</v>
      </c>
      <c r="AG105" s="139">
        <v>17.823</v>
      </c>
      <c r="AH105" s="139">
        <v>39.079000000000001</v>
      </c>
      <c r="AI105" s="139">
        <v>26.661000000000001</v>
      </c>
      <c r="AJ105" s="139">
        <v>36.127000000000002</v>
      </c>
      <c r="AK105" s="61">
        <v>119.69</v>
      </c>
      <c r="AL105" s="139">
        <v>24.818000000000001</v>
      </c>
      <c r="AM105" s="139">
        <v>24.818000000000001</v>
      </c>
      <c r="AN105" s="139">
        <v>30.01</v>
      </c>
      <c r="AO105" s="139">
        <v>30.01</v>
      </c>
      <c r="AP105" s="139">
        <v>31.623999999999999</v>
      </c>
      <c r="AQ105" s="280">
        <v>31.623999999999995</v>
      </c>
      <c r="AR105" s="139">
        <v>40.155000000000001</v>
      </c>
      <c r="AS105" s="280">
        <f t="shared" si="14"/>
        <v>40.155000000000001</v>
      </c>
      <c r="AT105" s="61">
        <v>126.607</v>
      </c>
      <c r="AU105" s="61">
        <v>126.607</v>
      </c>
      <c r="AV105" s="139">
        <v>42.293999999999997</v>
      </c>
      <c r="AW105" s="139">
        <v>49.701999999999998</v>
      </c>
      <c r="AX105" s="139">
        <v>37.526000000000003</v>
      </c>
      <c r="AY105" s="139">
        <v>18.308</v>
      </c>
      <c r="AZ105" s="61">
        <v>147.83000000000001</v>
      </c>
      <c r="BA105" s="139">
        <v>31.183</v>
      </c>
      <c r="BB105"/>
      <c r="BC105" s="165">
        <f t="shared" si="13"/>
        <v>-0.26270865843854918</v>
      </c>
      <c r="BD105" s="463"/>
    </row>
    <row r="106" spans="1:56">
      <c r="A106" s="21" t="s">
        <v>176</v>
      </c>
      <c r="B106" s="29" t="s">
        <v>52</v>
      </c>
      <c r="C106" s="98">
        <v>-5</v>
      </c>
      <c r="D106" s="98">
        <v>4</v>
      </c>
      <c r="E106" s="98">
        <v>4</v>
      </c>
      <c r="F106" s="98">
        <v>4</v>
      </c>
      <c r="G106" s="103">
        <v>7</v>
      </c>
      <c r="H106" s="98">
        <v>-3.6190000000000002</v>
      </c>
      <c r="I106" s="98">
        <v>-3.4430000000000001</v>
      </c>
      <c r="J106" s="98">
        <v>-4.4180000000000001</v>
      </c>
      <c r="K106" s="98">
        <v>-4.6660000000000004</v>
      </c>
      <c r="L106" s="103">
        <v>-16.146000000000001</v>
      </c>
      <c r="M106" s="136">
        <v>-4.1219999999999999</v>
      </c>
      <c r="N106" s="136">
        <v>-4.3360000000000003</v>
      </c>
      <c r="O106" s="136">
        <v>-4.0350000000000001</v>
      </c>
      <c r="P106" s="136">
        <v>-0.81799999999999995</v>
      </c>
      <c r="Q106" s="103">
        <v>-13.311</v>
      </c>
      <c r="R106" s="136">
        <v>-3.6019999999999999</v>
      </c>
      <c r="S106" s="136">
        <v>-2.4580000000000002</v>
      </c>
      <c r="T106" s="136">
        <v>-2.6070000000000002</v>
      </c>
      <c r="U106" s="136">
        <v>-0.53400000000000003</v>
      </c>
      <c r="V106" s="103">
        <v>-9.2010000000000005</v>
      </c>
      <c r="W106" s="136">
        <v>-2.9089999999999998</v>
      </c>
      <c r="X106" s="136">
        <v>-2.2959999999999998</v>
      </c>
      <c r="Y106" s="136">
        <v>-9.907</v>
      </c>
      <c r="Z106" s="135">
        <v>-5.774</v>
      </c>
      <c r="AA106" s="103">
        <v>-20.885999999999999</v>
      </c>
      <c r="AB106" s="136">
        <v>-3.7530000000000001</v>
      </c>
      <c r="AC106" s="136">
        <v>-2.2989999999999999</v>
      </c>
      <c r="AD106" s="136">
        <v>-3.081</v>
      </c>
      <c r="AE106" s="136">
        <v>-1.7629999999999999</v>
      </c>
      <c r="AF106" s="103">
        <v>-10.896000000000001</v>
      </c>
      <c r="AG106" s="136">
        <v>-2.839</v>
      </c>
      <c r="AH106" s="136">
        <v>-3.9089999999999998</v>
      </c>
      <c r="AI106" s="136">
        <v>-3.1930000000000001</v>
      </c>
      <c r="AJ106" s="136">
        <v>-4.1950000000000003</v>
      </c>
      <c r="AK106" s="103">
        <v>-14.135999999999999</v>
      </c>
      <c r="AL106" s="136">
        <v>-2.887</v>
      </c>
      <c r="AM106" s="136">
        <v>-2.887</v>
      </c>
      <c r="AN106" s="136">
        <v>-2.6659999999999999</v>
      </c>
      <c r="AO106" s="136">
        <v>-2.6659999999999999</v>
      </c>
      <c r="AP106" s="136">
        <v>-2.4740000000000002</v>
      </c>
      <c r="AQ106" s="279">
        <v>-2.4739999999999993</v>
      </c>
      <c r="AR106" s="136">
        <v>-5.2469999999999999</v>
      </c>
      <c r="AS106" s="279">
        <f t="shared" si="14"/>
        <v>-5.246999999999999</v>
      </c>
      <c r="AT106" s="103">
        <v>-13.273999999999999</v>
      </c>
      <c r="AU106" s="103">
        <v>-13.273999999999999</v>
      </c>
      <c r="AV106" s="136">
        <v>-5.0759999999999996</v>
      </c>
      <c r="AW106" s="136">
        <v>-6.9610000000000003</v>
      </c>
      <c r="AX106" s="136">
        <v>-5.3760000000000003</v>
      </c>
      <c r="AY106" s="136">
        <v>-2.9180000000000001</v>
      </c>
      <c r="AZ106" s="103">
        <v>-20.331</v>
      </c>
      <c r="BA106" s="136">
        <v>-5.8410000000000002</v>
      </c>
      <c r="BB106"/>
      <c r="BC106" s="165">
        <f t="shared" si="13"/>
        <v>0.15070921985815611</v>
      </c>
      <c r="BD106" s="463"/>
    </row>
    <row r="107" spans="1:56">
      <c r="A107" s="21" t="s">
        <v>177</v>
      </c>
      <c r="B107" s="36" t="s">
        <v>54</v>
      </c>
      <c r="C107" s="61">
        <v>25</v>
      </c>
      <c r="D107" s="61">
        <v>21</v>
      </c>
      <c r="E107" s="61">
        <v>24</v>
      </c>
      <c r="F107" s="61">
        <v>25</v>
      </c>
      <c r="G107" s="61">
        <v>95</v>
      </c>
      <c r="H107" s="61">
        <v>19.678000000000001</v>
      </c>
      <c r="I107" s="61">
        <v>13.484999999999999</v>
      </c>
      <c r="J107" s="75">
        <v>42.911999999999999</v>
      </c>
      <c r="K107" s="75">
        <v>26.518000000000001</v>
      </c>
      <c r="L107" s="61">
        <v>102.593</v>
      </c>
      <c r="M107" s="140">
        <v>28.802</v>
      </c>
      <c r="N107" s="140">
        <v>29.244</v>
      </c>
      <c r="O107" s="140">
        <v>23.712</v>
      </c>
      <c r="P107" s="140">
        <v>16.637</v>
      </c>
      <c r="Q107" s="61">
        <v>98.394999999999996</v>
      </c>
      <c r="R107" s="140">
        <v>21.969000000000001</v>
      </c>
      <c r="S107" s="140">
        <v>16.863</v>
      </c>
      <c r="T107" s="140">
        <v>16.006</v>
      </c>
      <c r="U107" s="140">
        <v>3.9449999999999998</v>
      </c>
      <c r="V107" s="61">
        <v>58.783000000000001</v>
      </c>
      <c r="W107" s="140">
        <v>13.901999999999999</v>
      </c>
      <c r="X107" s="140">
        <v>13.066000000000001</v>
      </c>
      <c r="Y107" s="140">
        <v>17.914000000000001</v>
      </c>
      <c r="Z107" s="137">
        <v>21.488</v>
      </c>
      <c r="AA107" s="61">
        <v>66.37</v>
      </c>
      <c r="AB107" s="140">
        <v>25.289000000000001</v>
      </c>
      <c r="AC107" s="140">
        <v>18.643000000000001</v>
      </c>
      <c r="AD107" s="140">
        <v>12.5</v>
      </c>
      <c r="AE107" s="140">
        <v>-7.5069999999999997</v>
      </c>
      <c r="AF107" s="61">
        <v>48.924999999999997</v>
      </c>
      <c r="AG107" s="140">
        <v>14.984</v>
      </c>
      <c r="AH107" s="140">
        <v>35.17</v>
      </c>
      <c r="AI107" s="140">
        <v>23.468</v>
      </c>
      <c r="AJ107" s="140">
        <v>31.931999999999999</v>
      </c>
      <c r="AK107" s="61">
        <v>105.554</v>
      </c>
      <c r="AL107" s="140">
        <v>21.931000000000001</v>
      </c>
      <c r="AM107" s="140">
        <v>21.931000000000001</v>
      </c>
      <c r="AN107" s="140">
        <v>27.344000000000001</v>
      </c>
      <c r="AO107" s="140">
        <v>27.343999999999998</v>
      </c>
      <c r="AP107" s="140">
        <v>29.15</v>
      </c>
      <c r="AQ107" s="280">
        <v>29.15</v>
      </c>
      <c r="AR107" s="140">
        <v>34.908000000000001</v>
      </c>
      <c r="AS107" s="280">
        <f t="shared" si="14"/>
        <v>34.908000000000008</v>
      </c>
      <c r="AT107" s="61">
        <v>113.333</v>
      </c>
      <c r="AU107" s="61">
        <v>113.333</v>
      </c>
      <c r="AV107" s="140">
        <v>37.218000000000004</v>
      </c>
      <c r="AW107" s="140">
        <v>42.741</v>
      </c>
      <c r="AX107" s="140">
        <v>32.15</v>
      </c>
      <c r="AY107" s="140">
        <v>15.39</v>
      </c>
      <c r="AZ107" s="61">
        <v>127.499</v>
      </c>
      <c r="BA107" s="140">
        <v>25.341999999999999</v>
      </c>
      <c r="BB107"/>
      <c r="BC107" s="165">
        <f t="shared" si="13"/>
        <v>-0.31909291203181267</v>
      </c>
      <c r="BD107" s="463"/>
    </row>
    <row r="108" spans="1:56">
      <c r="A108" s="21"/>
      <c r="B108" s="85"/>
      <c r="C108" s="85"/>
      <c r="D108" s="85"/>
      <c r="E108" s="85"/>
      <c r="F108" s="85"/>
      <c r="G108" s="85"/>
      <c r="H108" s="85"/>
      <c r="I108" s="85"/>
      <c r="J108" s="85"/>
      <c r="K108" s="85"/>
      <c r="L108" s="85"/>
      <c r="M108" s="131"/>
      <c r="N108" s="131"/>
      <c r="O108" s="131"/>
      <c r="P108" s="131"/>
      <c r="Q108" s="85"/>
      <c r="R108" s="131"/>
      <c r="S108" s="131"/>
      <c r="T108" s="131"/>
      <c r="U108" s="131"/>
      <c r="V108" s="85"/>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402"/>
      <c r="AT108" s="131"/>
      <c r="AU108" s="131"/>
      <c r="AV108" s="131"/>
      <c r="AW108" s="131"/>
      <c r="AX108" s="131"/>
      <c r="AY108" s="131"/>
      <c r="AZ108" s="131"/>
      <c r="BA108" s="131"/>
      <c r="BB108"/>
      <c r="BC108" s="165"/>
      <c r="BD108" s="463"/>
    </row>
    <row r="109" spans="1:56">
      <c r="A109" s="21"/>
      <c r="B109" s="85"/>
      <c r="C109" s="85"/>
      <c r="D109" s="85"/>
      <c r="E109" s="104"/>
      <c r="F109" s="104"/>
      <c r="G109" s="104"/>
      <c r="H109" s="104"/>
      <c r="I109" s="104"/>
      <c r="J109" s="104"/>
      <c r="K109" s="104"/>
      <c r="L109" s="104"/>
      <c r="M109" s="142"/>
      <c r="N109" s="142"/>
      <c r="O109" s="142"/>
      <c r="P109" s="142"/>
      <c r="Q109" s="104"/>
      <c r="R109" s="142"/>
      <c r="S109" s="142"/>
      <c r="T109" s="142"/>
      <c r="U109" s="142"/>
      <c r="V109" s="104"/>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c r="BC109" s="167"/>
      <c r="BD109" s="463"/>
    </row>
    <row r="110" spans="1:56" ht="16.5" thickBot="1">
      <c r="A110" s="21"/>
      <c r="B110" s="24" t="s">
        <v>178</v>
      </c>
      <c r="C110" s="87"/>
      <c r="D110" s="87"/>
      <c r="E110" s="87"/>
      <c r="F110" s="87"/>
      <c r="G110" s="87"/>
      <c r="H110" s="87"/>
      <c r="I110" s="87"/>
      <c r="J110" s="87"/>
      <c r="K110" s="87"/>
      <c r="L110" s="87"/>
      <c r="M110" s="133"/>
      <c r="N110" s="133"/>
      <c r="O110" s="133"/>
      <c r="P110" s="133"/>
      <c r="Q110" s="87"/>
      <c r="R110" s="133"/>
      <c r="S110" s="133"/>
      <c r="T110" s="133"/>
      <c r="U110" s="133"/>
      <c r="V110" s="87"/>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404"/>
      <c r="AT110" s="133"/>
      <c r="AU110" s="133"/>
      <c r="AV110" s="133"/>
      <c r="AW110" s="133"/>
      <c r="AX110" s="133"/>
      <c r="AY110" s="133"/>
      <c r="AZ110" s="133"/>
      <c r="BA110" s="133"/>
      <c r="BB110"/>
      <c r="BC110" s="369"/>
      <c r="BD110" s="463"/>
    </row>
    <row r="111" spans="1:56">
      <c r="A111" s="21"/>
      <c r="B111" s="85"/>
      <c r="C111" s="85"/>
      <c r="D111" s="85"/>
      <c r="E111" s="85"/>
      <c r="F111" s="85"/>
      <c r="G111" s="85"/>
      <c r="H111" s="85"/>
      <c r="I111" s="85"/>
      <c r="J111" s="85"/>
      <c r="K111" s="85"/>
      <c r="L111" s="85"/>
      <c r="M111" s="131"/>
      <c r="N111" s="131"/>
      <c r="O111" s="131"/>
      <c r="P111" s="131"/>
      <c r="Q111" s="85"/>
      <c r="R111" s="131"/>
      <c r="S111" s="131"/>
      <c r="T111" s="131"/>
      <c r="U111" s="131"/>
      <c r="V111" s="85"/>
      <c r="W111" s="131"/>
      <c r="X111" s="131"/>
      <c r="Y111" s="131"/>
      <c r="Z111" s="131"/>
      <c r="AA111" s="131"/>
      <c r="AB111" s="131"/>
      <c r="AC111" s="131"/>
      <c r="AD111" s="131"/>
      <c r="AE111" s="131"/>
      <c r="AF111" s="131"/>
      <c r="AG111" s="131"/>
      <c r="AH111" s="131"/>
      <c r="AI111" s="131"/>
      <c r="AJ111" s="131"/>
      <c r="AK111" s="131"/>
      <c r="AL111" s="131"/>
      <c r="AM111" s="57" t="s">
        <v>596</v>
      </c>
      <c r="AN111" s="131"/>
      <c r="AO111" s="57" t="s">
        <v>596</v>
      </c>
      <c r="AP111" s="131"/>
      <c r="AQ111" s="57" t="str">
        <f>+$AM$13</f>
        <v>IFRS 17</v>
      </c>
      <c r="AR111" s="131"/>
      <c r="AS111" s="407" t="str">
        <f>+$AM$13</f>
        <v>IFRS 17</v>
      </c>
      <c r="AT111" s="131"/>
      <c r="AU111" s="322" t="s">
        <v>596</v>
      </c>
      <c r="AV111" s="131"/>
      <c r="AW111" s="131"/>
      <c r="AX111" s="131"/>
      <c r="AY111" s="131"/>
      <c r="AZ111" s="131"/>
      <c r="BA111" s="131"/>
      <c r="BB111"/>
      <c r="BC111" s="372"/>
      <c r="BD111" s="463"/>
    </row>
    <row r="112" spans="1:56" ht="25.5">
      <c r="A112" s="21"/>
      <c r="B112" s="25" t="s">
        <v>24</v>
      </c>
      <c r="C112" s="58" t="s">
        <v>100</v>
      </c>
      <c r="D112" s="58" t="s">
        <v>101</v>
      </c>
      <c r="E112" s="58" t="s">
        <v>102</v>
      </c>
      <c r="F112" s="58" t="s">
        <v>103</v>
      </c>
      <c r="G112" s="58" t="s">
        <v>104</v>
      </c>
      <c r="H112" s="58" t="s">
        <v>483</v>
      </c>
      <c r="I112" s="58" t="s">
        <v>484</v>
      </c>
      <c r="J112" s="58" t="s">
        <v>485</v>
      </c>
      <c r="K112" s="58" t="s">
        <v>486</v>
      </c>
      <c r="L112" s="58" t="s">
        <v>487</v>
      </c>
      <c r="M112" s="57" t="s">
        <v>488</v>
      </c>
      <c r="N112" s="57" t="s">
        <v>489</v>
      </c>
      <c r="O112" s="57" t="s">
        <v>490</v>
      </c>
      <c r="P112" s="57" t="s">
        <v>491</v>
      </c>
      <c r="Q112" s="58" t="s">
        <v>492</v>
      </c>
      <c r="R112" s="57" t="s">
        <v>493</v>
      </c>
      <c r="S112" s="57" t="s">
        <v>494</v>
      </c>
      <c r="T112" s="57" t="s">
        <v>495</v>
      </c>
      <c r="U112" s="57" t="s">
        <v>496</v>
      </c>
      <c r="V112" s="58" t="s">
        <v>497</v>
      </c>
      <c r="W112" s="57" t="s">
        <v>498</v>
      </c>
      <c r="X112" s="57" t="s">
        <v>499</v>
      </c>
      <c r="Y112" s="57" t="s">
        <v>500</v>
      </c>
      <c r="Z112" s="57" t="s">
        <v>501</v>
      </c>
      <c r="AA112" s="57" t="s">
        <v>502</v>
      </c>
      <c r="AB112" s="57" t="s">
        <v>503</v>
      </c>
      <c r="AC112" s="57" t="s">
        <v>504</v>
      </c>
      <c r="AD112" s="57" t="s">
        <v>505</v>
      </c>
      <c r="AE112" s="57" t="s">
        <v>506</v>
      </c>
      <c r="AF112" s="57" t="s">
        <v>507</v>
      </c>
      <c r="AG112" s="57" t="s">
        <v>508</v>
      </c>
      <c r="AH112" s="57" t="s">
        <v>509</v>
      </c>
      <c r="AI112" s="57" t="s">
        <v>510</v>
      </c>
      <c r="AJ112" s="57" t="s">
        <v>511</v>
      </c>
      <c r="AK112" s="57" t="s">
        <v>512</v>
      </c>
      <c r="AL112" s="57" t="s">
        <v>513</v>
      </c>
      <c r="AM112" s="57" t="s">
        <v>513</v>
      </c>
      <c r="AN112" s="57" t="s">
        <v>570</v>
      </c>
      <c r="AO112" s="57" t="s">
        <v>570</v>
      </c>
      <c r="AP112" s="57" t="s">
        <v>574</v>
      </c>
      <c r="AQ112" s="57" t="s">
        <v>574</v>
      </c>
      <c r="AR112" s="57" t="s">
        <v>599</v>
      </c>
      <c r="AS112" s="407" t="str">
        <f>AS92</f>
        <v>Q4-22
Stated</v>
      </c>
      <c r="AT112" s="57" t="s">
        <v>600</v>
      </c>
      <c r="AU112" s="322" t="s">
        <v>600</v>
      </c>
      <c r="AV112" s="57" t="s">
        <v>605</v>
      </c>
      <c r="AW112" s="57" t="s">
        <v>614</v>
      </c>
      <c r="AX112" s="57" t="s">
        <v>619</v>
      </c>
      <c r="AY112" s="57" t="s">
        <v>626</v>
      </c>
      <c r="AZ112" s="57" t="s">
        <v>627</v>
      </c>
      <c r="BA112" s="57" t="str">
        <f t="shared" ref="BA112" si="15">BA$14</f>
        <v>Q1-24
Stated</v>
      </c>
      <c r="BB112"/>
      <c r="BC112" s="370" t="str">
        <f>LEFT($AV:$AV,2)&amp;"/"&amp;LEFT(BA:BA,2)</f>
        <v>Q1/Q1</v>
      </c>
      <c r="BD112" s="463"/>
    </row>
    <row r="113" spans="1:56">
      <c r="A113" s="21"/>
      <c r="B113" s="26"/>
      <c r="C113" s="85"/>
      <c r="D113" s="85"/>
      <c r="E113" s="85"/>
      <c r="F113" s="85"/>
      <c r="G113" s="85"/>
      <c r="H113" s="85"/>
      <c r="I113" s="85"/>
      <c r="J113" s="85"/>
      <c r="K113" s="85"/>
      <c r="L113" s="85"/>
      <c r="M113" s="131"/>
      <c r="N113" s="131"/>
      <c r="O113" s="131"/>
      <c r="P113" s="131"/>
      <c r="Q113" s="85"/>
      <c r="R113" s="131"/>
      <c r="S113" s="131"/>
      <c r="T113" s="131"/>
      <c r="U113" s="131"/>
      <c r="V113" s="85"/>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402"/>
      <c r="AT113" s="131"/>
      <c r="AU113" s="131"/>
      <c r="AV113" s="131"/>
      <c r="AW113" s="131"/>
      <c r="AX113" s="131"/>
      <c r="AY113" s="131"/>
      <c r="AZ113" s="131"/>
      <c r="BA113" s="131"/>
      <c r="BB113"/>
      <c r="BC113" s="341"/>
      <c r="BD113" s="463"/>
    </row>
    <row r="114" spans="1:56">
      <c r="A114" s="105" t="s">
        <v>179</v>
      </c>
      <c r="B114" s="39" t="s">
        <v>26</v>
      </c>
      <c r="C114" s="106">
        <v>922</v>
      </c>
      <c r="D114" s="106">
        <v>944</v>
      </c>
      <c r="E114" s="106">
        <v>891</v>
      </c>
      <c r="F114" s="106">
        <v>874</v>
      </c>
      <c r="G114" s="77">
        <v>3631</v>
      </c>
      <c r="H114" s="106">
        <v>835.37300000000005</v>
      </c>
      <c r="I114" s="106">
        <v>848.60799999999995</v>
      </c>
      <c r="J114" s="106">
        <v>570.30200000000002</v>
      </c>
      <c r="K114" s="143">
        <v>863.30899999999997</v>
      </c>
      <c r="L114" s="77">
        <v>3117.5920000000001</v>
      </c>
      <c r="M114" s="144">
        <v>903.65899999999999</v>
      </c>
      <c r="N114" s="144">
        <v>912.31700000000001</v>
      </c>
      <c r="O114" s="144">
        <v>848.33</v>
      </c>
      <c r="P114" s="144">
        <v>827.22500000000002</v>
      </c>
      <c r="Q114" s="77">
        <v>3491.5309999999999</v>
      </c>
      <c r="R114" s="144">
        <v>858.03599999999994</v>
      </c>
      <c r="S114" s="144">
        <v>875.48299999999995</v>
      </c>
      <c r="T114" s="144">
        <v>858.29700000000003</v>
      </c>
      <c r="U114" s="144">
        <v>841.60699999999997</v>
      </c>
      <c r="V114" s="77">
        <v>3433.4229999999998</v>
      </c>
      <c r="W114" s="144">
        <v>861.096</v>
      </c>
      <c r="X114" s="144">
        <v>886.11300000000006</v>
      </c>
      <c r="Y114" s="144">
        <v>858.25199999999995</v>
      </c>
      <c r="Z114" s="134">
        <v>851.41099999999994</v>
      </c>
      <c r="AA114" s="77">
        <v>3456.8719999999998</v>
      </c>
      <c r="AB114" s="144">
        <v>877.17700000000002</v>
      </c>
      <c r="AC114" s="144">
        <v>851.06399999999996</v>
      </c>
      <c r="AD114" s="144">
        <v>889.06200000000001</v>
      </c>
      <c r="AE114" s="144">
        <v>903.87800000000004</v>
      </c>
      <c r="AF114" s="77">
        <v>3521.181</v>
      </c>
      <c r="AG114" s="144">
        <v>893.05</v>
      </c>
      <c r="AH114" s="144">
        <v>929.36699999999996</v>
      </c>
      <c r="AI114" s="144">
        <v>934.41700000000003</v>
      </c>
      <c r="AJ114" s="144">
        <v>938.71699999999998</v>
      </c>
      <c r="AK114" s="77">
        <v>3695.5509999999999</v>
      </c>
      <c r="AL114" s="144">
        <v>986.21199999999999</v>
      </c>
      <c r="AM114" s="144">
        <v>986.21199999999999</v>
      </c>
      <c r="AN114" s="144">
        <v>1009.861</v>
      </c>
      <c r="AO114" s="144">
        <v>1009.8610000000001</v>
      </c>
      <c r="AP114" s="144">
        <v>940.30200000000002</v>
      </c>
      <c r="AQ114" s="273">
        <v>940.30199999999991</v>
      </c>
      <c r="AR114" s="144">
        <v>914.61699999999996</v>
      </c>
      <c r="AS114" s="273">
        <f>AU114-AM114-AO114-AQ114</f>
        <v>914.61700000000019</v>
      </c>
      <c r="AT114" s="77">
        <v>3850.9920000000002</v>
      </c>
      <c r="AU114" s="77">
        <v>3850.9920000000002</v>
      </c>
      <c r="AV114" s="144">
        <v>936.44</v>
      </c>
      <c r="AW114" s="144">
        <v>958.82899999999995</v>
      </c>
      <c r="AX114" s="144">
        <v>996.02800000000002</v>
      </c>
      <c r="AY114" s="144">
        <v>959.11599999999999</v>
      </c>
      <c r="AZ114" s="77">
        <v>3850.413</v>
      </c>
      <c r="BA114" s="144">
        <v>953.54200000000003</v>
      </c>
      <c r="BB114"/>
      <c r="BC114" s="165">
        <f t="shared" ref="BC114:BC129" si="16">IF(ISERROR($BA114/AV114),"ns",IF($BA114/AV114&gt;200%,"x"&amp;(ROUND($BA114/AV114,1)),IF($BA114/AV114&lt;0,"ns",$BA114/AV114-1)))</f>
        <v>1.8262782452693083E-2</v>
      </c>
      <c r="BD114" s="463"/>
    </row>
    <row r="115" spans="1:56">
      <c r="A115" s="107" t="s">
        <v>180</v>
      </c>
      <c r="B115" s="41" t="s">
        <v>58</v>
      </c>
      <c r="C115" s="108">
        <v>0</v>
      </c>
      <c r="D115" s="108">
        <v>9</v>
      </c>
      <c r="E115" s="108">
        <v>4</v>
      </c>
      <c r="F115" s="108">
        <v>-3</v>
      </c>
      <c r="G115" s="78">
        <v>10</v>
      </c>
      <c r="H115" s="108">
        <v>0</v>
      </c>
      <c r="I115" s="108">
        <v>0</v>
      </c>
      <c r="J115" s="108">
        <v>0</v>
      </c>
      <c r="K115" s="145">
        <v>-17</v>
      </c>
      <c r="L115" s="78">
        <v>-17</v>
      </c>
      <c r="M115" s="146">
        <v>0</v>
      </c>
      <c r="N115" s="146">
        <v>55</v>
      </c>
      <c r="O115" s="146">
        <v>7.6879999999999997</v>
      </c>
      <c r="P115" s="146">
        <v>2.3479999999999999</v>
      </c>
      <c r="Q115" s="78">
        <v>65.036000000000001</v>
      </c>
      <c r="R115" s="146">
        <v>0</v>
      </c>
      <c r="S115" s="146">
        <v>0</v>
      </c>
      <c r="T115" s="146">
        <v>-1.88</v>
      </c>
      <c r="U115" s="146">
        <v>0.997</v>
      </c>
      <c r="V115" s="78">
        <v>-0.8829999999999999</v>
      </c>
      <c r="W115" s="146">
        <v>-8.33</v>
      </c>
      <c r="X115" s="146">
        <v>-2.5209999999999999</v>
      </c>
      <c r="Y115" s="146">
        <v>-8.3409999999999993</v>
      </c>
      <c r="Z115" s="146">
        <v>-12.066921000000001</v>
      </c>
      <c r="AA115" s="78">
        <v>-22.928921000000003</v>
      </c>
      <c r="AB115" s="146">
        <v>-11.427</v>
      </c>
      <c r="AC115" s="146">
        <v>-3.78348</v>
      </c>
      <c r="AD115" s="146">
        <v>0</v>
      </c>
      <c r="AE115" s="146">
        <v>1.5204800000000001</v>
      </c>
      <c r="AF115" s="78">
        <v>-2.2629999999999999</v>
      </c>
      <c r="AG115" s="146">
        <v>-12.108487999999999</v>
      </c>
      <c r="AH115" s="146">
        <v>2.1472910000000001</v>
      </c>
      <c r="AI115" s="146">
        <v>0</v>
      </c>
      <c r="AJ115" s="146">
        <v>9.1910659999999993</v>
      </c>
      <c r="AK115" s="78">
        <v>11.338356999999998</v>
      </c>
      <c r="AL115" s="146">
        <v>5.8009769999999996</v>
      </c>
      <c r="AM115" s="146">
        <v>5.8009769999999996</v>
      </c>
      <c r="AN115" s="146">
        <v>28.635338000000001</v>
      </c>
      <c r="AO115" s="146">
        <v>28.635338000000001</v>
      </c>
      <c r="AP115" s="146">
        <v>0</v>
      </c>
      <c r="AQ115" s="350">
        <v>0</v>
      </c>
      <c r="AR115" s="146">
        <v>0</v>
      </c>
      <c r="AS115" s="350">
        <f t="shared" ref="AS115:AS129" si="17">AU115-AM115-AO115-AQ115</f>
        <v>0</v>
      </c>
      <c r="AT115" s="78">
        <v>34.436315</v>
      </c>
      <c r="AU115" s="78">
        <v>34.436315</v>
      </c>
      <c r="AV115" s="146">
        <v>0</v>
      </c>
      <c r="AW115" s="146">
        <v>0</v>
      </c>
      <c r="AX115" s="146">
        <v>51.778520999999998</v>
      </c>
      <c r="AY115" s="146">
        <v>6.0881509999999999</v>
      </c>
      <c r="AZ115" s="78">
        <v>57.866671999999994</v>
      </c>
      <c r="BA115" s="146">
        <v>1.6</v>
      </c>
      <c r="BB115"/>
      <c r="BC115" s="165" t="str">
        <f t="shared" si="16"/>
        <v>ns</v>
      </c>
      <c r="BD115" s="463"/>
    </row>
    <row r="116" spans="1:56">
      <c r="A116" s="21" t="s">
        <v>181</v>
      </c>
      <c r="B116" s="29" t="s">
        <v>28</v>
      </c>
      <c r="C116" s="98">
        <v>-664</v>
      </c>
      <c r="D116" s="98">
        <v>-638</v>
      </c>
      <c r="E116" s="98">
        <v>-634</v>
      </c>
      <c r="F116" s="98">
        <v>-625</v>
      </c>
      <c r="G116" s="103">
        <v>-2561</v>
      </c>
      <c r="H116" s="92">
        <v>-670.28300000000002</v>
      </c>
      <c r="I116" s="92">
        <v>-665.80399999999997</v>
      </c>
      <c r="J116" s="92">
        <v>-599.53599999999994</v>
      </c>
      <c r="K116" s="92">
        <v>-603.59</v>
      </c>
      <c r="L116" s="93">
        <v>-2539.2130000000002</v>
      </c>
      <c r="M116" s="92">
        <v>-643.96699999999998</v>
      </c>
      <c r="N116" s="92">
        <v>-590.02599999999995</v>
      </c>
      <c r="O116" s="92">
        <v>-595.30100000000004</v>
      </c>
      <c r="P116" s="92">
        <v>-612.62900000000002</v>
      </c>
      <c r="Q116" s="93">
        <v>-2441.9229999999998</v>
      </c>
      <c r="R116" s="92">
        <v>-638.62099999999998</v>
      </c>
      <c r="S116" s="92">
        <v>-577.74599999999998</v>
      </c>
      <c r="T116" s="92">
        <v>-577.81500000000005</v>
      </c>
      <c r="U116" s="92">
        <v>-596.50800000000004</v>
      </c>
      <c r="V116" s="93">
        <v>-2390.69</v>
      </c>
      <c r="W116" s="92">
        <v>-623.53300000000002</v>
      </c>
      <c r="X116" s="92">
        <v>-573.73199999999997</v>
      </c>
      <c r="Y116" s="92">
        <v>-576.39</v>
      </c>
      <c r="Z116" s="92">
        <v>-597.67399999999998</v>
      </c>
      <c r="AA116" s="93">
        <v>-2371.3290000000002</v>
      </c>
      <c r="AB116" s="92">
        <v>-619.54399999999998</v>
      </c>
      <c r="AC116" s="92">
        <v>-550.66300000000001</v>
      </c>
      <c r="AD116" s="92">
        <v>-549.61800000000005</v>
      </c>
      <c r="AE116" s="92">
        <v>-598.82500000000005</v>
      </c>
      <c r="AF116" s="93">
        <v>-2318.65</v>
      </c>
      <c r="AG116" s="92">
        <v>-632.71199999999999</v>
      </c>
      <c r="AH116" s="92">
        <v>-568.94100000000003</v>
      </c>
      <c r="AI116" s="92">
        <v>-566.09500000000003</v>
      </c>
      <c r="AJ116" s="92">
        <v>-603.15099999999995</v>
      </c>
      <c r="AK116" s="93">
        <v>-2370.8989999999999</v>
      </c>
      <c r="AL116" s="92">
        <v>-662.14400000000001</v>
      </c>
      <c r="AM116" s="92">
        <v>-662.14400000000001</v>
      </c>
      <c r="AN116" s="92">
        <v>-574.73099999999999</v>
      </c>
      <c r="AO116" s="92">
        <v>-574.73100000000011</v>
      </c>
      <c r="AP116" s="92">
        <v>-571.94799999999998</v>
      </c>
      <c r="AQ116" s="346">
        <v>-571.94800000000009</v>
      </c>
      <c r="AR116" s="92">
        <v>-580.61900000000003</v>
      </c>
      <c r="AS116" s="406">
        <f t="shared" si="17"/>
        <v>-580.61899999999991</v>
      </c>
      <c r="AT116" s="93">
        <v>-2389.442</v>
      </c>
      <c r="AU116" s="93">
        <v>-2389.442</v>
      </c>
      <c r="AV116" s="92">
        <v>-649.505</v>
      </c>
      <c r="AW116" s="92">
        <v>-547.70600000000002</v>
      </c>
      <c r="AX116" s="92">
        <v>-589.13800000000003</v>
      </c>
      <c r="AY116" s="92">
        <v>-654.39200000000005</v>
      </c>
      <c r="AZ116" s="93">
        <v>-2440.741</v>
      </c>
      <c r="BA116" s="92">
        <v>-602.33000000000004</v>
      </c>
      <c r="BB116"/>
      <c r="BC116" s="165">
        <f t="shared" si="16"/>
        <v>-7.2632235317664939E-2</v>
      </c>
      <c r="BD116" s="463"/>
    </row>
    <row r="117" spans="1:56">
      <c r="A117" s="94" t="s">
        <v>182</v>
      </c>
      <c r="B117" s="31" t="s">
        <v>30</v>
      </c>
      <c r="C117" s="95"/>
      <c r="D117" s="95"/>
      <c r="E117" s="95"/>
      <c r="F117" s="96"/>
      <c r="G117" s="97"/>
      <c r="H117" s="96">
        <v>-15.9</v>
      </c>
      <c r="I117" s="96">
        <v>-3.0299999999999994</v>
      </c>
      <c r="J117" s="96">
        <v>0</v>
      </c>
      <c r="K117" s="96">
        <v>0</v>
      </c>
      <c r="L117" s="97">
        <v>-18.93</v>
      </c>
      <c r="M117" s="96">
        <v>-16.13</v>
      </c>
      <c r="N117" s="96">
        <v>1.2999999999999989</v>
      </c>
      <c r="O117" s="96">
        <v>0</v>
      </c>
      <c r="P117" s="96">
        <v>0</v>
      </c>
      <c r="Q117" s="97">
        <v>-14.83</v>
      </c>
      <c r="R117" s="96">
        <v>-25.905957645205302</v>
      </c>
      <c r="S117" s="96">
        <v>-1.93668040084813</v>
      </c>
      <c r="T117" s="96">
        <v>0</v>
      </c>
      <c r="U117" s="96">
        <v>0</v>
      </c>
      <c r="V117" s="97">
        <v>-27.84263804605343</v>
      </c>
      <c r="W117" s="96">
        <v>-30.4</v>
      </c>
      <c r="X117" s="96">
        <v>-1.1170000000000009</v>
      </c>
      <c r="Y117" s="96">
        <v>0</v>
      </c>
      <c r="Z117" s="96">
        <v>1.0199999999827014E-4</v>
      </c>
      <c r="AA117" s="97">
        <v>-31.516898000000001</v>
      </c>
      <c r="AB117" s="96">
        <v>-34.64</v>
      </c>
      <c r="AC117" s="96">
        <v>-7.0899999999999963</v>
      </c>
      <c r="AD117" s="96">
        <v>0</v>
      </c>
      <c r="AE117" s="96">
        <v>0</v>
      </c>
      <c r="AF117" s="97">
        <v>-41.73</v>
      </c>
      <c r="AG117" s="96">
        <v>-58.773142239999999</v>
      </c>
      <c r="AH117" s="96">
        <v>-8.9087600000041789E-3</v>
      </c>
      <c r="AI117" s="96">
        <v>0</v>
      </c>
      <c r="AJ117" s="96">
        <v>0</v>
      </c>
      <c r="AK117" s="97">
        <v>-58.782051000000003</v>
      </c>
      <c r="AL117" s="96">
        <v>-66.181737999999996</v>
      </c>
      <c r="AM117" s="96">
        <v>-66.181737999999996</v>
      </c>
      <c r="AN117" s="96">
        <v>-2.653261999999998</v>
      </c>
      <c r="AO117" s="96">
        <v>-2.653261999999998</v>
      </c>
      <c r="AP117" s="96">
        <v>0</v>
      </c>
      <c r="AQ117" s="347">
        <v>0</v>
      </c>
      <c r="AR117" s="96">
        <v>0</v>
      </c>
      <c r="AS117" s="347">
        <f t="shared" si="17"/>
        <v>0</v>
      </c>
      <c r="AT117" s="97">
        <v>-68.834999999999994</v>
      </c>
      <c r="AU117" s="97">
        <v>-68.834999999999994</v>
      </c>
      <c r="AV117" s="96">
        <v>-50.174999999999997</v>
      </c>
      <c r="AW117" s="96">
        <v>5.800225999999995</v>
      </c>
      <c r="AX117" s="96">
        <v>0</v>
      </c>
      <c r="AY117" s="96">
        <v>0</v>
      </c>
      <c r="AZ117" s="97">
        <v>-44.374774000000002</v>
      </c>
      <c r="BA117" s="96">
        <v>0</v>
      </c>
      <c r="BB117"/>
      <c r="BC117" s="165">
        <f t="shared" si="16"/>
        <v>-1</v>
      </c>
      <c r="BD117" s="463"/>
    </row>
    <row r="118" spans="1:56">
      <c r="A118" s="21" t="s">
        <v>183</v>
      </c>
      <c r="B118" s="28" t="s">
        <v>32</v>
      </c>
      <c r="C118" s="60">
        <v>258</v>
      </c>
      <c r="D118" s="60">
        <v>306</v>
      </c>
      <c r="E118" s="60">
        <v>257</v>
      </c>
      <c r="F118" s="60">
        <v>249</v>
      </c>
      <c r="G118" s="61">
        <v>1070</v>
      </c>
      <c r="H118" s="60">
        <v>165.09</v>
      </c>
      <c r="I118" s="60">
        <v>182.804</v>
      </c>
      <c r="J118" s="60">
        <v>-29.234000000000002</v>
      </c>
      <c r="K118" s="60">
        <v>259.71899999999999</v>
      </c>
      <c r="L118" s="61">
        <v>578.37900000000002</v>
      </c>
      <c r="M118" s="134">
        <v>259.69200000000001</v>
      </c>
      <c r="N118" s="134">
        <v>322.291</v>
      </c>
      <c r="O118" s="134">
        <v>253.029</v>
      </c>
      <c r="P118" s="134">
        <v>214.596</v>
      </c>
      <c r="Q118" s="61">
        <v>1049.6079999999999</v>
      </c>
      <c r="R118" s="134">
        <v>219.41499999999999</v>
      </c>
      <c r="S118" s="134">
        <v>297.73700000000002</v>
      </c>
      <c r="T118" s="134">
        <v>280.48200000000003</v>
      </c>
      <c r="U118" s="134">
        <v>245.09899999999999</v>
      </c>
      <c r="V118" s="61">
        <v>1042.7329999999999</v>
      </c>
      <c r="W118" s="134">
        <v>237.56299999999999</v>
      </c>
      <c r="X118" s="134">
        <v>312.38099999999997</v>
      </c>
      <c r="Y118" s="134">
        <v>281.86200000000002</v>
      </c>
      <c r="Z118" s="134">
        <v>253.73699999999999</v>
      </c>
      <c r="AA118" s="61">
        <v>1085.5429999999999</v>
      </c>
      <c r="AB118" s="134">
        <v>257.63299999999998</v>
      </c>
      <c r="AC118" s="134">
        <v>300.40100000000001</v>
      </c>
      <c r="AD118" s="134">
        <v>339.44400000000002</v>
      </c>
      <c r="AE118" s="134">
        <v>305.053</v>
      </c>
      <c r="AF118" s="61">
        <v>1202.5309999999999</v>
      </c>
      <c r="AG118" s="134">
        <v>260.33800000000002</v>
      </c>
      <c r="AH118" s="134">
        <v>360.42599999999999</v>
      </c>
      <c r="AI118" s="134">
        <v>368.322</v>
      </c>
      <c r="AJ118" s="134">
        <v>335.56599999999997</v>
      </c>
      <c r="AK118" s="61">
        <v>1324.652</v>
      </c>
      <c r="AL118" s="134">
        <v>324.06799999999998</v>
      </c>
      <c r="AM118" s="134">
        <v>324.06799999999998</v>
      </c>
      <c r="AN118" s="134">
        <v>435.13</v>
      </c>
      <c r="AO118" s="134">
        <v>435.13</v>
      </c>
      <c r="AP118" s="134">
        <v>368.35399999999998</v>
      </c>
      <c r="AQ118" s="348">
        <v>368.35399999999993</v>
      </c>
      <c r="AR118" s="134">
        <v>333.99799999999999</v>
      </c>
      <c r="AS118" s="348">
        <f t="shared" si="17"/>
        <v>333.99800000000005</v>
      </c>
      <c r="AT118" s="61">
        <v>1461.55</v>
      </c>
      <c r="AU118" s="61">
        <v>1461.55</v>
      </c>
      <c r="AV118" s="134">
        <v>286.935</v>
      </c>
      <c r="AW118" s="134">
        <v>411.12299999999999</v>
      </c>
      <c r="AX118" s="134">
        <v>406.89</v>
      </c>
      <c r="AY118" s="134">
        <v>304.72399999999999</v>
      </c>
      <c r="AZ118" s="61">
        <v>1409.672</v>
      </c>
      <c r="BA118" s="134">
        <v>351.21199999999999</v>
      </c>
      <c r="BB118"/>
      <c r="BC118" s="165">
        <f t="shared" si="16"/>
        <v>0.22401240699113045</v>
      </c>
      <c r="BD118" s="463"/>
    </row>
    <row r="119" spans="1:56">
      <c r="A119" s="21" t="s">
        <v>184</v>
      </c>
      <c r="B119" s="29" t="s">
        <v>34</v>
      </c>
      <c r="C119" s="98">
        <v>-48</v>
      </c>
      <c r="D119" s="98">
        <v>-16</v>
      </c>
      <c r="E119" s="98">
        <v>-19</v>
      </c>
      <c r="F119" s="98">
        <v>-51</v>
      </c>
      <c r="G119" s="103">
        <v>-134</v>
      </c>
      <c r="H119" s="98">
        <v>-22.495000000000001</v>
      </c>
      <c r="I119" s="98">
        <v>-52.594999999999999</v>
      </c>
      <c r="J119" s="98">
        <v>-55.390999999999998</v>
      </c>
      <c r="K119" s="98">
        <v>-51.725000000000001</v>
      </c>
      <c r="L119" s="103">
        <v>-182.20599999999999</v>
      </c>
      <c r="M119" s="135">
        <v>-48.348999999999997</v>
      </c>
      <c r="N119" s="135">
        <v>-55.774000000000001</v>
      </c>
      <c r="O119" s="135">
        <v>-45.177999999999997</v>
      </c>
      <c r="P119" s="135">
        <v>-55.008000000000003</v>
      </c>
      <c r="Q119" s="103">
        <v>-204.309</v>
      </c>
      <c r="R119" s="135">
        <v>-50.52</v>
      </c>
      <c r="S119" s="135">
        <v>-56.453000000000003</v>
      </c>
      <c r="T119" s="135">
        <v>-50.186999999999998</v>
      </c>
      <c r="U119" s="135">
        <v>-62.567999999999998</v>
      </c>
      <c r="V119" s="103">
        <v>-219.72800000000001</v>
      </c>
      <c r="W119" s="135">
        <v>-44.231000000000002</v>
      </c>
      <c r="X119" s="135">
        <v>-50.615000000000002</v>
      </c>
      <c r="Y119" s="135">
        <v>-57.948</v>
      </c>
      <c r="Z119" s="135">
        <v>-64.271000000000001</v>
      </c>
      <c r="AA119" s="103">
        <v>-217.065</v>
      </c>
      <c r="AB119" s="135">
        <v>-100.773</v>
      </c>
      <c r="AC119" s="135">
        <v>-117.23099999999999</v>
      </c>
      <c r="AD119" s="135">
        <v>-82.998999999999995</v>
      </c>
      <c r="AE119" s="135">
        <v>-89.43</v>
      </c>
      <c r="AF119" s="103">
        <v>-390.43299999999999</v>
      </c>
      <c r="AG119" s="135">
        <v>-82.727999999999994</v>
      </c>
      <c r="AH119" s="135">
        <v>-43.462000000000003</v>
      </c>
      <c r="AI119" s="135">
        <v>-41.076999999999998</v>
      </c>
      <c r="AJ119" s="135">
        <v>-54.453000000000003</v>
      </c>
      <c r="AK119" s="103">
        <v>-221.72</v>
      </c>
      <c r="AL119" s="135">
        <v>-61.418999999999997</v>
      </c>
      <c r="AM119" s="135">
        <v>-61.418999999999997</v>
      </c>
      <c r="AN119" s="135">
        <v>-43.048000000000002</v>
      </c>
      <c r="AO119" s="135">
        <v>-43.048000000000002</v>
      </c>
      <c r="AP119" s="135">
        <v>-53.957999999999998</v>
      </c>
      <c r="AQ119" s="349">
        <v>-53.958000000000013</v>
      </c>
      <c r="AR119" s="135">
        <v>-78.200999999999993</v>
      </c>
      <c r="AS119" s="408">
        <f t="shared" si="17"/>
        <v>-78.200999999999979</v>
      </c>
      <c r="AT119" s="103">
        <v>-236.626</v>
      </c>
      <c r="AU119" s="103">
        <v>-236.626</v>
      </c>
      <c r="AV119" s="135">
        <v>-65.914000000000001</v>
      </c>
      <c r="AW119" s="135">
        <v>-68.882999999999996</v>
      </c>
      <c r="AX119" s="135">
        <v>-69.828000000000003</v>
      </c>
      <c r="AY119" s="135">
        <v>-96.192999999999998</v>
      </c>
      <c r="AZ119" s="103">
        <v>-300.81799999999998</v>
      </c>
      <c r="BA119" s="135">
        <v>-118.73</v>
      </c>
      <c r="BB119"/>
      <c r="BC119" s="165">
        <f t="shared" si="16"/>
        <v>0.80128652486573415</v>
      </c>
      <c r="BD119" s="463"/>
    </row>
    <row r="120" spans="1:56">
      <c r="A120" s="21" t="s">
        <v>185</v>
      </c>
      <c r="B120" s="29" t="s">
        <v>38</v>
      </c>
      <c r="C120" s="98">
        <v>0</v>
      </c>
      <c r="D120" s="98">
        <v>0</v>
      </c>
      <c r="E120" s="98">
        <v>0</v>
      </c>
      <c r="F120" s="98">
        <v>0</v>
      </c>
      <c r="G120" s="103">
        <v>0</v>
      </c>
      <c r="H120" s="98">
        <v>0</v>
      </c>
      <c r="I120" s="98">
        <v>0</v>
      </c>
      <c r="J120" s="98">
        <v>0</v>
      </c>
      <c r="K120" s="98">
        <v>0</v>
      </c>
      <c r="L120" s="103">
        <v>0</v>
      </c>
      <c r="M120" s="135">
        <v>0</v>
      </c>
      <c r="N120" s="135">
        <v>0</v>
      </c>
      <c r="O120" s="135">
        <v>0</v>
      </c>
      <c r="P120" s="135">
        <v>0</v>
      </c>
      <c r="Q120" s="103">
        <v>0</v>
      </c>
      <c r="R120" s="135">
        <v>0</v>
      </c>
      <c r="S120" s="135">
        <v>0</v>
      </c>
      <c r="T120" s="135">
        <v>0</v>
      </c>
      <c r="U120" s="135">
        <v>0</v>
      </c>
      <c r="V120" s="103">
        <v>0</v>
      </c>
      <c r="W120" s="135">
        <v>0</v>
      </c>
      <c r="X120" s="135">
        <v>0</v>
      </c>
      <c r="Y120" s="135">
        <v>0</v>
      </c>
      <c r="Z120" s="135">
        <v>0</v>
      </c>
      <c r="AA120" s="103">
        <v>0</v>
      </c>
      <c r="AB120" s="135">
        <v>0</v>
      </c>
      <c r="AC120" s="135">
        <v>0</v>
      </c>
      <c r="AD120" s="135">
        <v>0</v>
      </c>
      <c r="AE120" s="135">
        <v>0</v>
      </c>
      <c r="AF120" s="103">
        <v>0</v>
      </c>
      <c r="AG120" s="135">
        <v>0</v>
      </c>
      <c r="AH120" s="135">
        <v>0</v>
      </c>
      <c r="AI120" s="135">
        <v>0</v>
      </c>
      <c r="AJ120" s="135">
        <v>0</v>
      </c>
      <c r="AK120" s="103">
        <v>0</v>
      </c>
      <c r="AL120" s="135">
        <v>0</v>
      </c>
      <c r="AM120" s="135">
        <v>0</v>
      </c>
      <c r="AN120" s="135">
        <v>0</v>
      </c>
      <c r="AO120" s="135">
        <v>0</v>
      </c>
      <c r="AP120" s="135">
        <v>0</v>
      </c>
      <c r="AQ120" s="349">
        <v>0</v>
      </c>
      <c r="AR120" s="135">
        <v>0</v>
      </c>
      <c r="AS120" s="408">
        <f t="shared" si="17"/>
        <v>0</v>
      </c>
      <c r="AT120" s="103">
        <v>0</v>
      </c>
      <c r="AU120" s="103">
        <v>0</v>
      </c>
      <c r="AV120" s="135">
        <v>0</v>
      </c>
      <c r="AW120" s="135">
        <v>0</v>
      </c>
      <c r="AX120" s="135">
        <v>0</v>
      </c>
      <c r="AY120" s="135">
        <v>0</v>
      </c>
      <c r="AZ120" s="103">
        <v>0</v>
      </c>
      <c r="BA120" s="135">
        <v>0</v>
      </c>
      <c r="BB120"/>
      <c r="BC120" s="165" t="str">
        <f t="shared" si="16"/>
        <v>ns</v>
      </c>
      <c r="BD120" s="463"/>
    </row>
    <row r="121" spans="1:56">
      <c r="A121" s="21" t="s">
        <v>186</v>
      </c>
      <c r="B121" s="29" t="s">
        <v>40</v>
      </c>
      <c r="C121" s="98">
        <v>0</v>
      </c>
      <c r="D121" s="98">
        <v>-1</v>
      </c>
      <c r="E121" s="98">
        <v>0</v>
      </c>
      <c r="F121" s="98">
        <v>-1</v>
      </c>
      <c r="G121" s="103">
        <v>-2</v>
      </c>
      <c r="H121" s="98">
        <v>-0.21099999999999999</v>
      </c>
      <c r="I121" s="98">
        <v>0.47899999999999998</v>
      </c>
      <c r="J121" s="98">
        <v>-0.23599999999999999</v>
      </c>
      <c r="K121" s="98">
        <v>1.105</v>
      </c>
      <c r="L121" s="103">
        <v>1.137</v>
      </c>
      <c r="M121" s="135">
        <v>-7.1999999999999995E-2</v>
      </c>
      <c r="N121" s="135">
        <v>0.128</v>
      </c>
      <c r="O121" s="135">
        <v>-4.8000000000000001E-2</v>
      </c>
      <c r="P121" s="135">
        <v>5.7919999999999998</v>
      </c>
      <c r="Q121" s="103">
        <v>5.8</v>
      </c>
      <c r="R121" s="135">
        <v>1.528</v>
      </c>
      <c r="S121" s="135">
        <v>0.745</v>
      </c>
      <c r="T121" s="135">
        <v>0.317</v>
      </c>
      <c r="U121" s="135">
        <v>47.140999999999998</v>
      </c>
      <c r="V121" s="103">
        <v>49.731000000000002</v>
      </c>
      <c r="W121" s="135">
        <v>0.64</v>
      </c>
      <c r="X121" s="135">
        <v>-7.0000000000000001E-3</v>
      </c>
      <c r="Y121" s="135">
        <v>-1.0999999999999999E-2</v>
      </c>
      <c r="Z121" s="135">
        <v>1.099</v>
      </c>
      <c r="AA121" s="103">
        <v>1.7210000000000001</v>
      </c>
      <c r="AB121" s="135">
        <v>0.152</v>
      </c>
      <c r="AC121" s="135">
        <v>0</v>
      </c>
      <c r="AD121" s="135">
        <v>1.355</v>
      </c>
      <c r="AE121" s="135">
        <v>0.54900000000000004</v>
      </c>
      <c r="AF121" s="103">
        <v>2.056</v>
      </c>
      <c r="AG121" s="135">
        <v>6.8000000000000005E-2</v>
      </c>
      <c r="AH121" s="135">
        <v>1.028</v>
      </c>
      <c r="AI121" s="135">
        <v>1.339</v>
      </c>
      <c r="AJ121" s="135">
        <v>3.9159999999999999</v>
      </c>
      <c r="AK121" s="103">
        <v>6.351</v>
      </c>
      <c r="AL121" s="135">
        <v>8.8840000000000003</v>
      </c>
      <c r="AM121" s="135">
        <v>8.8840000000000003</v>
      </c>
      <c r="AN121" s="135">
        <v>4.9180000000000001</v>
      </c>
      <c r="AO121" s="135">
        <v>4.9179999999999993</v>
      </c>
      <c r="AP121" s="135">
        <v>4.5999999999999999E-2</v>
      </c>
      <c r="AQ121" s="349">
        <v>4.6000000000001151E-2</v>
      </c>
      <c r="AR121" s="135">
        <v>2.871</v>
      </c>
      <c r="AS121" s="408">
        <f t="shared" si="17"/>
        <v>2.8710000000000004</v>
      </c>
      <c r="AT121" s="103">
        <v>16.719000000000001</v>
      </c>
      <c r="AU121" s="103">
        <v>16.719000000000001</v>
      </c>
      <c r="AV121" s="135">
        <v>-1.0999999999999999E-2</v>
      </c>
      <c r="AW121" s="135">
        <v>2.4140000000000001</v>
      </c>
      <c r="AX121" s="135">
        <v>18.16</v>
      </c>
      <c r="AY121" s="135">
        <v>0.371</v>
      </c>
      <c r="AZ121" s="103">
        <v>20.934000000000001</v>
      </c>
      <c r="BA121" s="135">
        <v>1.835</v>
      </c>
      <c r="BB121"/>
      <c r="BC121" s="165" t="str">
        <f t="shared" si="16"/>
        <v>ns</v>
      </c>
      <c r="BD121" s="463"/>
    </row>
    <row r="122" spans="1:56">
      <c r="A122" s="21" t="s">
        <v>187</v>
      </c>
      <c r="B122" s="29" t="s">
        <v>42</v>
      </c>
      <c r="C122" s="98">
        <v>0</v>
      </c>
      <c r="D122" s="98">
        <v>0</v>
      </c>
      <c r="E122" s="98">
        <v>0</v>
      </c>
      <c r="F122" s="98">
        <v>0</v>
      </c>
      <c r="G122" s="103">
        <v>0</v>
      </c>
      <c r="H122" s="98">
        <v>0</v>
      </c>
      <c r="I122" s="98">
        <v>0</v>
      </c>
      <c r="J122" s="98">
        <v>0</v>
      </c>
      <c r="K122" s="98">
        <v>0</v>
      </c>
      <c r="L122" s="103">
        <v>0</v>
      </c>
      <c r="M122" s="135">
        <v>0</v>
      </c>
      <c r="N122" s="135">
        <v>0</v>
      </c>
      <c r="O122" s="135">
        <v>0</v>
      </c>
      <c r="P122" s="135">
        <v>0</v>
      </c>
      <c r="Q122" s="103">
        <v>0</v>
      </c>
      <c r="R122" s="135">
        <v>0</v>
      </c>
      <c r="S122" s="135">
        <v>0</v>
      </c>
      <c r="T122" s="135">
        <v>0</v>
      </c>
      <c r="U122" s="135">
        <v>0</v>
      </c>
      <c r="V122" s="103">
        <v>0</v>
      </c>
      <c r="W122" s="135">
        <v>0</v>
      </c>
      <c r="X122" s="135">
        <v>0</v>
      </c>
      <c r="Y122" s="135">
        <v>0</v>
      </c>
      <c r="Z122" s="135">
        <v>0</v>
      </c>
      <c r="AA122" s="103">
        <v>0</v>
      </c>
      <c r="AB122" s="135">
        <v>0</v>
      </c>
      <c r="AC122" s="135">
        <v>0</v>
      </c>
      <c r="AD122" s="135">
        <v>0</v>
      </c>
      <c r="AE122" s="135">
        <v>0</v>
      </c>
      <c r="AF122" s="103">
        <v>0</v>
      </c>
      <c r="AG122" s="135">
        <v>0</v>
      </c>
      <c r="AH122" s="135">
        <v>0</v>
      </c>
      <c r="AI122" s="135">
        <v>0</v>
      </c>
      <c r="AJ122" s="135">
        <v>0</v>
      </c>
      <c r="AK122" s="103">
        <v>0</v>
      </c>
      <c r="AL122" s="135">
        <v>0</v>
      </c>
      <c r="AM122" s="135">
        <v>0</v>
      </c>
      <c r="AN122" s="135">
        <v>0</v>
      </c>
      <c r="AO122" s="135">
        <v>0</v>
      </c>
      <c r="AP122" s="135">
        <v>0</v>
      </c>
      <c r="AQ122" s="349">
        <v>0</v>
      </c>
      <c r="AR122" s="135">
        <v>0</v>
      </c>
      <c r="AS122" s="408">
        <f t="shared" si="17"/>
        <v>0</v>
      </c>
      <c r="AT122" s="103">
        <v>0</v>
      </c>
      <c r="AU122" s="103">
        <v>0</v>
      </c>
      <c r="AV122" s="135">
        <v>0</v>
      </c>
      <c r="AW122" s="135">
        <v>0</v>
      </c>
      <c r="AX122" s="135">
        <v>0</v>
      </c>
      <c r="AY122" s="135">
        <v>0</v>
      </c>
      <c r="AZ122" s="103">
        <v>0</v>
      </c>
      <c r="BA122" s="135">
        <v>0</v>
      </c>
      <c r="BB122"/>
      <c r="BC122" s="165" t="str">
        <f t="shared" si="16"/>
        <v>ns</v>
      </c>
      <c r="BD122" s="463"/>
    </row>
    <row r="123" spans="1:56">
      <c r="A123" s="21" t="s">
        <v>188</v>
      </c>
      <c r="B123" s="28" t="s">
        <v>44</v>
      </c>
      <c r="C123" s="60">
        <v>210</v>
      </c>
      <c r="D123" s="60">
        <v>289</v>
      </c>
      <c r="E123" s="60">
        <v>238</v>
      </c>
      <c r="F123" s="60">
        <v>197</v>
      </c>
      <c r="G123" s="61">
        <v>934</v>
      </c>
      <c r="H123" s="60">
        <v>142.38399999999999</v>
      </c>
      <c r="I123" s="60">
        <v>130.68799999999999</v>
      </c>
      <c r="J123" s="60">
        <v>-84.861000000000004</v>
      </c>
      <c r="K123" s="60">
        <v>209.09899999999999</v>
      </c>
      <c r="L123" s="61">
        <v>397.31</v>
      </c>
      <c r="M123" s="134">
        <v>211.27099999999999</v>
      </c>
      <c r="N123" s="134">
        <v>266.64499999999998</v>
      </c>
      <c r="O123" s="134">
        <v>207.803</v>
      </c>
      <c r="P123" s="134">
        <v>165.38</v>
      </c>
      <c r="Q123" s="61">
        <v>851.09900000000005</v>
      </c>
      <c r="R123" s="134">
        <v>170.423</v>
      </c>
      <c r="S123" s="134">
        <v>242.029</v>
      </c>
      <c r="T123" s="134">
        <v>230.61199999999999</v>
      </c>
      <c r="U123" s="134">
        <v>229.672</v>
      </c>
      <c r="V123" s="61">
        <v>872.73599999999999</v>
      </c>
      <c r="W123" s="134">
        <v>193.97200000000001</v>
      </c>
      <c r="X123" s="134">
        <v>261.75900000000001</v>
      </c>
      <c r="Y123" s="134">
        <v>223.90299999999999</v>
      </c>
      <c r="Z123" s="134">
        <v>190.565</v>
      </c>
      <c r="AA123" s="61">
        <v>870.19899999999996</v>
      </c>
      <c r="AB123" s="134">
        <v>157.012</v>
      </c>
      <c r="AC123" s="134">
        <v>183.17</v>
      </c>
      <c r="AD123" s="134">
        <v>257.8</v>
      </c>
      <c r="AE123" s="134">
        <v>216.172</v>
      </c>
      <c r="AF123" s="61">
        <v>814.154</v>
      </c>
      <c r="AG123" s="134">
        <v>177.678</v>
      </c>
      <c r="AH123" s="134">
        <v>317.99200000000002</v>
      </c>
      <c r="AI123" s="134">
        <v>328.584</v>
      </c>
      <c r="AJ123" s="134">
        <v>285.029</v>
      </c>
      <c r="AK123" s="61">
        <v>1109.2829999999999</v>
      </c>
      <c r="AL123" s="134">
        <v>271.53300000000002</v>
      </c>
      <c r="AM123" s="134">
        <v>271.53300000000002</v>
      </c>
      <c r="AN123" s="134">
        <v>397</v>
      </c>
      <c r="AO123" s="134">
        <v>397</v>
      </c>
      <c r="AP123" s="134">
        <v>314.44200000000001</v>
      </c>
      <c r="AQ123" s="348">
        <v>314.44200000000001</v>
      </c>
      <c r="AR123" s="134">
        <v>258.66800000000001</v>
      </c>
      <c r="AS123" s="348">
        <f t="shared" si="17"/>
        <v>258.66800000000001</v>
      </c>
      <c r="AT123" s="61">
        <v>1241.643</v>
      </c>
      <c r="AU123" s="61">
        <v>1241.643</v>
      </c>
      <c r="AV123" s="134">
        <v>221.01</v>
      </c>
      <c r="AW123" s="134">
        <v>344.654</v>
      </c>
      <c r="AX123" s="134">
        <v>355.22199999999998</v>
      </c>
      <c r="AY123" s="134">
        <v>208.90199999999999</v>
      </c>
      <c r="AZ123" s="61">
        <v>1129.788</v>
      </c>
      <c r="BA123" s="134">
        <v>234.31700000000001</v>
      </c>
      <c r="BB123"/>
      <c r="BC123" s="165">
        <f t="shared" si="16"/>
        <v>6.0209945251346264E-2</v>
      </c>
      <c r="BD123" s="463"/>
    </row>
    <row r="124" spans="1:56">
      <c r="A124" s="21" t="s">
        <v>189</v>
      </c>
      <c r="B124" s="29" t="s">
        <v>46</v>
      </c>
      <c r="C124" s="98">
        <v>-78</v>
      </c>
      <c r="D124" s="98">
        <v>-107</v>
      </c>
      <c r="E124" s="98">
        <v>-82</v>
      </c>
      <c r="F124" s="98">
        <v>-73</v>
      </c>
      <c r="G124" s="103">
        <v>-340</v>
      </c>
      <c r="H124" s="98">
        <v>-52.396999999999998</v>
      </c>
      <c r="I124" s="98">
        <v>-44.146000000000001</v>
      </c>
      <c r="J124" s="98">
        <v>52.308</v>
      </c>
      <c r="K124" s="98">
        <v>-66.116</v>
      </c>
      <c r="L124" s="103">
        <v>-110.351</v>
      </c>
      <c r="M124" s="135">
        <v>-64.015000000000001</v>
      </c>
      <c r="N124" s="135">
        <v>-70.709999999999994</v>
      </c>
      <c r="O124" s="135">
        <v>-58.784999999999997</v>
      </c>
      <c r="P124" s="135">
        <v>-144.46199999999999</v>
      </c>
      <c r="Q124" s="103">
        <v>-337.97199999999998</v>
      </c>
      <c r="R124" s="135">
        <v>-58.999000000000002</v>
      </c>
      <c r="S124" s="135">
        <v>-73.046999999999997</v>
      </c>
      <c r="T124" s="135">
        <v>-68.498999999999995</v>
      </c>
      <c r="U124" s="135">
        <v>-87.474000000000004</v>
      </c>
      <c r="V124" s="103">
        <v>-288.01900000000001</v>
      </c>
      <c r="W124" s="135">
        <v>-69.325999999999993</v>
      </c>
      <c r="X124" s="135">
        <v>-83.748999999999995</v>
      </c>
      <c r="Y124" s="135">
        <v>-68.186000000000007</v>
      </c>
      <c r="Z124" s="135">
        <v>-52.634</v>
      </c>
      <c r="AA124" s="103">
        <v>-273.89499999999998</v>
      </c>
      <c r="AB124" s="135">
        <v>-56.488</v>
      </c>
      <c r="AC124" s="135">
        <v>-52.942</v>
      </c>
      <c r="AD124" s="135">
        <v>-73.707999999999998</v>
      </c>
      <c r="AE124" s="135">
        <v>-68.411000000000001</v>
      </c>
      <c r="AF124" s="103">
        <v>-251.54900000000001</v>
      </c>
      <c r="AG124" s="135">
        <v>-64.924000000000007</v>
      </c>
      <c r="AH124" s="135">
        <v>-86.221000000000004</v>
      </c>
      <c r="AI124" s="135">
        <v>-88.227000000000004</v>
      </c>
      <c r="AJ124" s="135">
        <v>-70.007000000000005</v>
      </c>
      <c r="AK124" s="103">
        <v>-309.37900000000002</v>
      </c>
      <c r="AL124" s="135">
        <v>-81.161000000000001</v>
      </c>
      <c r="AM124" s="135">
        <v>-81.161000000000001</v>
      </c>
      <c r="AN124" s="135">
        <v>-94.100999999999999</v>
      </c>
      <c r="AO124" s="135">
        <v>-94.100999999999999</v>
      </c>
      <c r="AP124" s="135">
        <v>-74.501999999999995</v>
      </c>
      <c r="AQ124" s="349">
        <v>-74.50200000000001</v>
      </c>
      <c r="AR124" s="135">
        <v>-50.726999999999997</v>
      </c>
      <c r="AS124" s="408">
        <f t="shared" si="17"/>
        <v>-50.726999999999975</v>
      </c>
      <c r="AT124" s="103">
        <v>-300.49099999999999</v>
      </c>
      <c r="AU124" s="103">
        <v>-300.49099999999999</v>
      </c>
      <c r="AV124" s="135">
        <v>-62.502000000000002</v>
      </c>
      <c r="AW124" s="135">
        <v>-75.501999999999995</v>
      </c>
      <c r="AX124" s="135">
        <v>-78.644000000000005</v>
      </c>
      <c r="AY124" s="135">
        <v>-39.17</v>
      </c>
      <c r="AZ124" s="103">
        <v>-255.81800000000001</v>
      </c>
      <c r="BA124" s="135">
        <v>-53.283999999999999</v>
      </c>
      <c r="BB124"/>
      <c r="BC124" s="165">
        <f t="shared" si="16"/>
        <v>-0.14748328053502291</v>
      </c>
      <c r="BD124" s="463"/>
    </row>
    <row r="125" spans="1:56">
      <c r="A125" s="21" t="s">
        <v>190</v>
      </c>
      <c r="B125" s="29" t="s">
        <v>48</v>
      </c>
      <c r="C125" s="98">
        <v>0</v>
      </c>
      <c r="D125" s="98">
        <v>0</v>
      </c>
      <c r="E125" s="98">
        <v>0</v>
      </c>
      <c r="F125" s="98">
        <v>0</v>
      </c>
      <c r="G125" s="103">
        <v>0</v>
      </c>
      <c r="H125" s="98">
        <v>0</v>
      </c>
      <c r="I125" s="98">
        <v>0</v>
      </c>
      <c r="J125" s="98">
        <v>0</v>
      </c>
      <c r="K125" s="98">
        <v>0</v>
      </c>
      <c r="L125" s="103">
        <v>0</v>
      </c>
      <c r="M125" s="135">
        <v>0</v>
      </c>
      <c r="N125" s="135">
        <v>0</v>
      </c>
      <c r="O125" s="135">
        <v>0</v>
      </c>
      <c r="P125" s="135">
        <v>0</v>
      </c>
      <c r="Q125" s="103">
        <v>0</v>
      </c>
      <c r="R125" s="135">
        <v>-0.40500000000000003</v>
      </c>
      <c r="S125" s="135">
        <v>-0.70199999999999996</v>
      </c>
      <c r="T125" s="135">
        <v>0</v>
      </c>
      <c r="U125" s="135">
        <v>0</v>
      </c>
      <c r="V125" s="103">
        <v>-1.107</v>
      </c>
      <c r="W125" s="135">
        <v>0</v>
      </c>
      <c r="X125" s="135">
        <v>0</v>
      </c>
      <c r="Y125" s="135">
        <v>0</v>
      </c>
      <c r="Z125" s="135">
        <v>0</v>
      </c>
      <c r="AA125" s="103">
        <v>0</v>
      </c>
      <c r="AB125" s="135">
        <v>0</v>
      </c>
      <c r="AC125" s="135">
        <v>0</v>
      </c>
      <c r="AD125" s="135">
        <v>0</v>
      </c>
      <c r="AE125" s="135">
        <v>0</v>
      </c>
      <c r="AF125" s="103">
        <v>0</v>
      </c>
      <c r="AG125" s="135">
        <v>0</v>
      </c>
      <c r="AH125" s="135">
        <v>0</v>
      </c>
      <c r="AI125" s="135">
        <v>0</v>
      </c>
      <c r="AJ125" s="135">
        <v>0</v>
      </c>
      <c r="AK125" s="103">
        <v>0</v>
      </c>
      <c r="AL125" s="135">
        <v>0</v>
      </c>
      <c r="AM125" s="135">
        <v>0</v>
      </c>
      <c r="AN125" s="135">
        <v>0</v>
      </c>
      <c r="AO125" s="135">
        <v>0</v>
      </c>
      <c r="AP125" s="135">
        <v>0</v>
      </c>
      <c r="AQ125" s="349">
        <v>0</v>
      </c>
      <c r="AR125" s="135">
        <v>0</v>
      </c>
      <c r="AS125" s="408">
        <f t="shared" si="17"/>
        <v>0</v>
      </c>
      <c r="AT125" s="103">
        <v>0</v>
      </c>
      <c r="AU125" s="103">
        <v>0</v>
      </c>
      <c r="AV125" s="135">
        <v>0</v>
      </c>
      <c r="AW125" s="135">
        <v>0</v>
      </c>
      <c r="AX125" s="135">
        <v>0</v>
      </c>
      <c r="AY125" s="135">
        <v>0</v>
      </c>
      <c r="AZ125" s="103">
        <v>0</v>
      </c>
      <c r="BA125" s="135">
        <v>0</v>
      </c>
      <c r="BB125"/>
      <c r="BC125" s="165" t="str">
        <f t="shared" si="16"/>
        <v>ns</v>
      </c>
      <c r="BD125" s="463"/>
    </row>
    <row r="126" spans="1:56">
      <c r="A126" s="21" t="s">
        <v>191</v>
      </c>
      <c r="B126" s="28" t="s">
        <v>50</v>
      </c>
      <c r="C126" s="60">
        <v>132</v>
      </c>
      <c r="D126" s="60">
        <v>182</v>
      </c>
      <c r="E126" s="60">
        <v>156</v>
      </c>
      <c r="F126" s="60">
        <v>124</v>
      </c>
      <c r="G126" s="61">
        <v>594</v>
      </c>
      <c r="H126" s="60">
        <v>89.986999999999995</v>
      </c>
      <c r="I126" s="60">
        <v>86.542000000000002</v>
      </c>
      <c r="J126" s="60">
        <v>-32.552999999999997</v>
      </c>
      <c r="K126" s="60">
        <v>142.983</v>
      </c>
      <c r="L126" s="61">
        <v>286.959</v>
      </c>
      <c r="M126" s="134">
        <v>147.256</v>
      </c>
      <c r="N126" s="134">
        <v>195.935</v>
      </c>
      <c r="O126" s="134">
        <v>149.018</v>
      </c>
      <c r="P126" s="134">
        <v>20.917999999999999</v>
      </c>
      <c r="Q126" s="61">
        <v>513.12699999999995</v>
      </c>
      <c r="R126" s="134">
        <v>111.01900000000001</v>
      </c>
      <c r="S126" s="134">
        <v>168.28</v>
      </c>
      <c r="T126" s="134">
        <v>162.113</v>
      </c>
      <c r="U126" s="134">
        <v>142.19800000000001</v>
      </c>
      <c r="V126" s="61">
        <v>583.61</v>
      </c>
      <c r="W126" s="134">
        <v>124.646</v>
      </c>
      <c r="X126" s="134">
        <v>178.01</v>
      </c>
      <c r="Y126" s="134">
        <v>155.71700000000001</v>
      </c>
      <c r="Z126" s="134">
        <v>137.93100000000001</v>
      </c>
      <c r="AA126" s="61">
        <v>596.30399999999997</v>
      </c>
      <c r="AB126" s="134">
        <v>100.524</v>
      </c>
      <c r="AC126" s="134">
        <v>130.22800000000001</v>
      </c>
      <c r="AD126" s="134">
        <v>184.09200000000001</v>
      </c>
      <c r="AE126" s="134">
        <v>147.761</v>
      </c>
      <c r="AF126" s="61">
        <v>562.60500000000002</v>
      </c>
      <c r="AG126" s="134">
        <v>112.754</v>
      </c>
      <c r="AH126" s="134">
        <v>231.77099999999999</v>
      </c>
      <c r="AI126" s="134">
        <v>240.357</v>
      </c>
      <c r="AJ126" s="134">
        <v>215.02199999999999</v>
      </c>
      <c r="AK126" s="61">
        <v>799.904</v>
      </c>
      <c r="AL126" s="134">
        <v>190.37200000000001</v>
      </c>
      <c r="AM126" s="134">
        <v>190.37200000000001</v>
      </c>
      <c r="AN126" s="134">
        <v>302.899</v>
      </c>
      <c r="AO126" s="134">
        <v>302.899</v>
      </c>
      <c r="AP126" s="134">
        <v>239.94</v>
      </c>
      <c r="AQ126" s="348">
        <v>239.94</v>
      </c>
      <c r="AR126" s="134">
        <v>207.941</v>
      </c>
      <c r="AS126" s="348">
        <f t="shared" si="17"/>
        <v>207.94099999999997</v>
      </c>
      <c r="AT126" s="61">
        <v>941.15200000000004</v>
      </c>
      <c r="AU126" s="61">
        <v>941.15200000000004</v>
      </c>
      <c r="AV126" s="134">
        <v>158.50800000000001</v>
      </c>
      <c r="AW126" s="134">
        <v>269.15199999999999</v>
      </c>
      <c r="AX126" s="134">
        <v>276.57799999999997</v>
      </c>
      <c r="AY126" s="134">
        <v>169.732</v>
      </c>
      <c r="AZ126" s="61">
        <v>873.97</v>
      </c>
      <c r="BA126" s="134">
        <v>181.03299999999999</v>
      </c>
      <c r="BB126"/>
      <c r="BC126" s="165">
        <f t="shared" si="16"/>
        <v>0.14210639210639187</v>
      </c>
      <c r="BD126" s="463"/>
    </row>
    <row r="127" spans="1:56">
      <c r="A127" s="21" t="s">
        <v>192</v>
      </c>
      <c r="B127" s="29" t="s">
        <v>52</v>
      </c>
      <c r="C127" s="98">
        <v>-6</v>
      </c>
      <c r="D127" s="98">
        <v>-10</v>
      </c>
      <c r="E127" s="98">
        <v>-7</v>
      </c>
      <c r="F127" s="98">
        <v>-6</v>
      </c>
      <c r="G127" s="103">
        <v>-29</v>
      </c>
      <c r="H127" s="98">
        <v>-4.4660000000000002</v>
      </c>
      <c r="I127" s="98">
        <v>-4.375</v>
      </c>
      <c r="J127" s="98">
        <v>1.544</v>
      </c>
      <c r="K127" s="98">
        <v>-6.6909999999999998</v>
      </c>
      <c r="L127" s="103">
        <v>-13.988</v>
      </c>
      <c r="M127" s="135">
        <v>-7.0750000000000002</v>
      </c>
      <c r="N127" s="135">
        <v>-9.9339999999999993</v>
      </c>
      <c r="O127" s="135">
        <v>-7.3810000000000002</v>
      </c>
      <c r="P127" s="135">
        <v>-1.0189999999999999</v>
      </c>
      <c r="Q127" s="103">
        <v>-25.408999999999999</v>
      </c>
      <c r="R127" s="135">
        <v>-5.484</v>
      </c>
      <c r="S127" s="135">
        <v>-7.1319999999999997</v>
      </c>
      <c r="T127" s="135">
        <v>-7.141</v>
      </c>
      <c r="U127" s="135">
        <v>-6.3330000000000002</v>
      </c>
      <c r="V127" s="103">
        <v>-26.09</v>
      </c>
      <c r="W127" s="135">
        <v>-5.6029999999999998</v>
      </c>
      <c r="X127" s="135">
        <v>-7.9660000000000002</v>
      </c>
      <c r="Y127" s="135">
        <v>-6.9420000000000002</v>
      </c>
      <c r="Z127" s="135">
        <v>-6.1680000000000001</v>
      </c>
      <c r="AA127" s="103">
        <v>-26.678999999999998</v>
      </c>
      <c r="AB127" s="135">
        <v>-4.524</v>
      </c>
      <c r="AC127" s="135">
        <v>-5.8460000000000001</v>
      </c>
      <c r="AD127" s="135">
        <v>-8.2040000000000006</v>
      </c>
      <c r="AE127" s="135">
        <v>-6.6479999999999997</v>
      </c>
      <c r="AF127" s="103">
        <v>-25.222000000000001</v>
      </c>
      <c r="AG127" s="135">
        <v>-5.0759999999999996</v>
      </c>
      <c r="AH127" s="135">
        <v>-10.366</v>
      </c>
      <c r="AI127" s="135">
        <v>-10.724</v>
      </c>
      <c r="AJ127" s="135">
        <v>-9.6039999999999992</v>
      </c>
      <c r="AK127" s="103">
        <v>-35.770000000000003</v>
      </c>
      <c r="AL127" s="135">
        <v>-7.6890000000000001</v>
      </c>
      <c r="AM127" s="135">
        <v>-7.6890000000000001</v>
      </c>
      <c r="AN127" s="135">
        <v>-12.2</v>
      </c>
      <c r="AO127" s="135">
        <v>-12.2</v>
      </c>
      <c r="AP127" s="135">
        <v>-12.885999999999999</v>
      </c>
      <c r="AQ127" s="349">
        <v>-12.885999999999999</v>
      </c>
      <c r="AR127" s="135">
        <v>-9.2899999999999991</v>
      </c>
      <c r="AS127" s="408">
        <f t="shared" si="17"/>
        <v>-9.2899999999999991</v>
      </c>
      <c r="AT127" s="103">
        <v>-42.064999999999998</v>
      </c>
      <c r="AU127" s="103">
        <v>-42.064999999999998</v>
      </c>
      <c r="AV127" s="135">
        <v>-7.1189999999999998</v>
      </c>
      <c r="AW127" s="135">
        <v>-12.031000000000001</v>
      </c>
      <c r="AX127" s="135">
        <v>-12.343999999999999</v>
      </c>
      <c r="AY127" s="135">
        <v>-7.5960000000000001</v>
      </c>
      <c r="AZ127" s="103">
        <v>-39.090000000000003</v>
      </c>
      <c r="BA127" s="135">
        <v>-8.1020000000000003</v>
      </c>
      <c r="BB127"/>
      <c r="BC127" s="165">
        <f t="shared" si="16"/>
        <v>0.13808119117853646</v>
      </c>
      <c r="BD127" s="463"/>
    </row>
    <row r="128" spans="1:56">
      <c r="A128" s="105" t="s">
        <v>193</v>
      </c>
      <c r="B128" s="47" t="s">
        <v>54</v>
      </c>
      <c r="C128" s="77">
        <v>126</v>
      </c>
      <c r="D128" s="77">
        <v>172</v>
      </c>
      <c r="E128" s="77">
        <v>149</v>
      </c>
      <c r="F128" s="77">
        <v>118</v>
      </c>
      <c r="G128" s="77">
        <v>565</v>
      </c>
      <c r="H128" s="77">
        <v>85.521000000000001</v>
      </c>
      <c r="I128" s="77">
        <v>82.167000000000002</v>
      </c>
      <c r="J128" s="77">
        <v>-31.009</v>
      </c>
      <c r="K128" s="77">
        <v>136.292</v>
      </c>
      <c r="L128" s="77">
        <v>272.971</v>
      </c>
      <c r="M128" s="147">
        <v>140.18100000000001</v>
      </c>
      <c r="N128" s="147">
        <v>186.001</v>
      </c>
      <c r="O128" s="147">
        <v>141.637</v>
      </c>
      <c r="P128" s="147">
        <v>19.899000000000001</v>
      </c>
      <c r="Q128" s="77">
        <v>487.71800000000002</v>
      </c>
      <c r="R128" s="147">
        <v>105.535</v>
      </c>
      <c r="S128" s="147">
        <v>161.148</v>
      </c>
      <c r="T128" s="147">
        <v>154.97200000000001</v>
      </c>
      <c r="U128" s="147">
        <v>135.86500000000001</v>
      </c>
      <c r="V128" s="77">
        <v>557.52</v>
      </c>
      <c r="W128" s="147">
        <v>119.04300000000001</v>
      </c>
      <c r="X128" s="147">
        <v>170.04400000000001</v>
      </c>
      <c r="Y128" s="147">
        <v>148.77500000000001</v>
      </c>
      <c r="Z128" s="147">
        <v>131.76300000000001</v>
      </c>
      <c r="AA128" s="77">
        <v>569.625</v>
      </c>
      <c r="AB128" s="147">
        <v>96</v>
      </c>
      <c r="AC128" s="147">
        <v>124.38200000000001</v>
      </c>
      <c r="AD128" s="147">
        <v>175.88800000000001</v>
      </c>
      <c r="AE128" s="147">
        <v>141.113</v>
      </c>
      <c r="AF128" s="77">
        <v>537.38300000000004</v>
      </c>
      <c r="AG128" s="147">
        <v>107.678</v>
      </c>
      <c r="AH128" s="147">
        <v>221.405</v>
      </c>
      <c r="AI128" s="147">
        <v>229.63300000000001</v>
      </c>
      <c r="AJ128" s="147">
        <v>205.41800000000001</v>
      </c>
      <c r="AK128" s="77">
        <v>764.13400000000001</v>
      </c>
      <c r="AL128" s="147">
        <v>182.68299999999999</v>
      </c>
      <c r="AM128" s="147">
        <v>182.68299999999999</v>
      </c>
      <c r="AN128" s="147">
        <v>290.69900000000001</v>
      </c>
      <c r="AO128" s="147">
        <v>290.69900000000001</v>
      </c>
      <c r="AP128" s="147">
        <v>227.054</v>
      </c>
      <c r="AQ128" s="351">
        <v>227.05400000000003</v>
      </c>
      <c r="AR128" s="147">
        <v>198.65100000000001</v>
      </c>
      <c r="AS128" s="351">
        <f t="shared" si="17"/>
        <v>198.65099999999995</v>
      </c>
      <c r="AT128" s="77">
        <v>899.08699999999999</v>
      </c>
      <c r="AU128" s="77">
        <v>899.08699999999999</v>
      </c>
      <c r="AV128" s="147">
        <v>151.38900000000001</v>
      </c>
      <c r="AW128" s="147">
        <v>257.12099999999998</v>
      </c>
      <c r="AX128" s="147">
        <v>264.23399999999998</v>
      </c>
      <c r="AY128" s="147">
        <v>162.136</v>
      </c>
      <c r="AZ128" s="77">
        <v>834.88</v>
      </c>
      <c r="BA128" s="147">
        <v>172.93100000000001</v>
      </c>
      <c r="BB128"/>
      <c r="BC128" s="165">
        <f t="shared" si="16"/>
        <v>0.14229567537932075</v>
      </c>
      <c r="BD128" s="463"/>
    </row>
    <row r="129" spans="1:56">
      <c r="A129" s="107" t="s">
        <v>194</v>
      </c>
      <c r="B129" s="49" t="s">
        <v>58</v>
      </c>
      <c r="C129" s="78">
        <v>0</v>
      </c>
      <c r="D129" s="78">
        <v>5</v>
      </c>
      <c r="E129" s="78">
        <v>3</v>
      </c>
      <c r="F129" s="78">
        <v>-2</v>
      </c>
      <c r="G129" s="78">
        <v>6</v>
      </c>
      <c r="H129" s="78">
        <v>0</v>
      </c>
      <c r="I129" s="78">
        <v>0</v>
      </c>
      <c r="J129" s="78">
        <v>0</v>
      </c>
      <c r="K129" s="78">
        <v>-11.1</v>
      </c>
      <c r="L129" s="78">
        <v>-11.1</v>
      </c>
      <c r="M129" s="148">
        <v>0</v>
      </c>
      <c r="N129" s="148">
        <v>34.063500000000005</v>
      </c>
      <c r="O129" s="148">
        <v>4.7940115415999998</v>
      </c>
      <c r="P129" s="148">
        <v>1.4649999999999999</v>
      </c>
      <c r="Q129" s="78">
        <v>40.322511541600008</v>
      </c>
      <c r="R129" s="148">
        <v>0</v>
      </c>
      <c r="S129" s="148">
        <v>0</v>
      </c>
      <c r="T129" s="148">
        <v>-1.1779834095999999</v>
      </c>
      <c r="U129" s="148">
        <v>0.62470715924000009</v>
      </c>
      <c r="V129" s="78">
        <v>-0.55327625035999983</v>
      </c>
      <c r="W129" s="148">
        <v>-5.2194690435999958</v>
      </c>
      <c r="X129" s="148">
        <v>-1.5796256253200001</v>
      </c>
      <c r="Y129" s="148">
        <v>-5.2259999999999991</v>
      </c>
      <c r="Z129" s="148">
        <v>-7.5613363300000005</v>
      </c>
      <c r="AA129" s="78">
        <v>-14.366961955319999</v>
      </c>
      <c r="AB129" s="148">
        <v>-7.4219999999999997</v>
      </c>
      <c r="AC129" s="148">
        <v>-2.4578320368770123</v>
      </c>
      <c r="AD129" s="148">
        <v>0</v>
      </c>
      <c r="AE129" s="148">
        <v>0.98772900000000008</v>
      </c>
      <c r="AF129" s="78">
        <v>-1.4701030368770123</v>
      </c>
      <c r="AG129" s="148">
        <v>-8.2835869999999989</v>
      </c>
      <c r="AH129" s="148">
        <v>1.4689920000000001</v>
      </c>
      <c r="AI129" s="148">
        <v>0</v>
      </c>
      <c r="AJ129" s="148">
        <v>6.2877369999999999</v>
      </c>
      <c r="AK129" s="78">
        <v>7.756729</v>
      </c>
      <c r="AL129" s="148">
        <v>4.1115499999999994</v>
      </c>
      <c r="AM129" s="148">
        <v>4.1115499999999994</v>
      </c>
      <c r="AN129" s="148">
        <v>20.295826000000002</v>
      </c>
      <c r="AO129" s="148">
        <v>20.295826000000002</v>
      </c>
      <c r="AP129" s="148">
        <v>0</v>
      </c>
      <c r="AQ129" s="352">
        <v>0</v>
      </c>
      <c r="AR129" s="148">
        <v>0</v>
      </c>
      <c r="AS129" s="352">
        <f t="shared" si="17"/>
        <v>-3.5527136788005009E-15</v>
      </c>
      <c r="AT129" s="78">
        <v>24.407375999999999</v>
      </c>
      <c r="AU129" s="78">
        <v>24.407375999999999</v>
      </c>
      <c r="AV129" s="148">
        <v>0</v>
      </c>
      <c r="AW129" s="148">
        <v>0</v>
      </c>
      <c r="AX129" s="148">
        <v>36.697488909999997</v>
      </c>
      <c r="AY129" s="148">
        <v>4.4711423549400005</v>
      </c>
      <c r="AZ129" s="78">
        <v>41.168631264939997</v>
      </c>
      <c r="BA129" s="148">
        <v>1.1867200000000002</v>
      </c>
      <c r="BB129"/>
      <c r="BC129" s="165" t="str">
        <f t="shared" si="16"/>
        <v>ns</v>
      </c>
      <c r="BD129" s="463"/>
    </row>
    <row r="130" spans="1:56">
      <c r="A130" s="21"/>
      <c r="B130" s="109"/>
      <c r="C130" s="110"/>
      <c r="D130" s="110"/>
      <c r="E130" s="110"/>
      <c r="F130" s="110"/>
      <c r="G130" s="110"/>
      <c r="H130" s="110"/>
      <c r="I130" s="110"/>
      <c r="J130" s="110"/>
      <c r="K130" s="110"/>
      <c r="L130" s="110"/>
      <c r="M130" s="149"/>
      <c r="N130" s="149"/>
      <c r="O130" s="149"/>
      <c r="P130" s="149"/>
      <c r="Q130" s="110"/>
      <c r="R130" s="149"/>
      <c r="S130" s="149"/>
      <c r="T130" s="149"/>
      <c r="U130" s="149"/>
      <c r="V130" s="110"/>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412"/>
      <c r="AT130" s="149"/>
      <c r="AU130" s="149"/>
      <c r="AV130" s="149"/>
      <c r="AW130" s="149"/>
      <c r="AX130" s="149"/>
      <c r="AY130" s="149"/>
      <c r="AZ130" s="149"/>
      <c r="BA130" s="149"/>
      <c r="BB130"/>
      <c r="BC130" s="167"/>
      <c r="BD130" s="463"/>
    </row>
    <row r="131" spans="1:56">
      <c r="A131" s="21"/>
      <c r="B131" s="85"/>
      <c r="C131" s="85"/>
      <c r="D131" s="85"/>
      <c r="E131" s="85"/>
      <c r="F131" s="85"/>
      <c r="G131" s="85"/>
      <c r="H131" s="85"/>
      <c r="I131" s="85"/>
      <c r="J131" s="85"/>
      <c r="K131" s="85"/>
      <c r="L131" s="85"/>
      <c r="M131" s="131"/>
      <c r="N131" s="131"/>
      <c r="O131" s="131"/>
      <c r="P131" s="131"/>
      <c r="Q131" s="85"/>
      <c r="R131" s="131"/>
      <c r="S131" s="131"/>
      <c r="T131" s="131"/>
      <c r="U131" s="131"/>
      <c r="V131" s="85"/>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402"/>
      <c r="AT131" s="131"/>
      <c r="AU131" s="131"/>
      <c r="AV131" s="131"/>
      <c r="AW131" s="131"/>
      <c r="AX131" s="131"/>
      <c r="AY131" s="131"/>
      <c r="AZ131" s="131"/>
      <c r="BA131" s="131"/>
      <c r="BB131"/>
      <c r="BC131" s="167"/>
      <c r="BD131" s="463"/>
    </row>
    <row r="132" spans="1:56" ht="16.5" thickBot="1">
      <c r="A132" s="21"/>
      <c r="B132" s="24" t="s">
        <v>195</v>
      </c>
      <c r="C132" s="87"/>
      <c r="D132" s="87"/>
      <c r="E132" s="87"/>
      <c r="F132" s="87"/>
      <c r="G132" s="87"/>
      <c r="H132" s="87"/>
      <c r="I132" s="87"/>
      <c r="J132" s="87"/>
      <c r="K132" s="87"/>
      <c r="L132" s="87"/>
      <c r="M132" s="133"/>
      <c r="N132" s="133"/>
      <c r="O132" s="133"/>
      <c r="P132" s="133"/>
      <c r="Q132" s="87"/>
      <c r="R132" s="133"/>
      <c r="S132" s="133"/>
      <c r="T132" s="133"/>
      <c r="U132" s="133"/>
      <c r="V132" s="87"/>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404"/>
      <c r="AT132" s="133"/>
      <c r="AU132" s="133"/>
      <c r="AV132" s="133"/>
      <c r="AW132" s="133"/>
      <c r="AX132" s="133"/>
      <c r="AY132" s="133"/>
      <c r="AZ132" s="133"/>
      <c r="BA132" s="133"/>
      <c r="BB132"/>
      <c r="BC132" s="369"/>
      <c r="BD132" s="463"/>
    </row>
    <row r="133" spans="1:56">
      <c r="A133" s="21"/>
      <c r="B133" s="85"/>
      <c r="C133" s="85"/>
      <c r="D133" s="85"/>
      <c r="E133" s="85"/>
      <c r="F133" s="85"/>
      <c r="G133" s="85"/>
      <c r="H133" s="85"/>
      <c r="I133" s="85"/>
      <c r="J133" s="85"/>
      <c r="K133" s="85"/>
      <c r="L133" s="85"/>
      <c r="M133" s="131"/>
      <c r="N133" s="131"/>
      <c r="O133" s="131"/>
      <c r="P133" s="131"/>
      <c r="Q133" s="85"/>
      <c r="R133" s="131"/>
      <c r="S133" s="131"/>
      <c r="T133" s="131"/>
      <c r="U133" s="131"/>
      <c r="V133" s="85"/>
      <c r="W133" s="131"/>
      <c r="X133" s="131"/>
      <c r="Y133" s="131"/>
      <c r="Z133" s="131"/>
      <c r="AA133" s="131"/>
      <c r="AB133" s="131"/>
      <c r="AC133" s="131"/>
      <c r="AD133" s="131"/>
      <c r="AE133" s="131"/>
      <c r="AF133" s="131"/>
      <c r="AG133" s="131"/>
      <c r="AH133" s="131"/>
      <c r="AI133" s="131"/>
      <c r="AJ133" s="131"/>
      <c r="AK133" s="131"/>
      <c r="AL133" s="131"/>
      <c r="AM133" s="57" t="s">
        <v>596</v>
      </c>
      <c r="AN133" s="131"/>
      <c r="AO133" s="57" t="s">
        <v>596</v>
      </c>
      <c r="AP133" s="131"/>
      <c r="AQ133" s="57" t="str">
        <f>+$AM$13</f>
        <v>IFRS 17</v>
      </c>
      <c r="AR133" s="131"/>
      <c r="AS133" s="407" t="str">
        <f>+$AM$13</f>
        <v>IFRS 17</v>
      </c>
      <c r="AT133" s="131"/>
      <c r="AU133" s="138" t="s">
        <v>596</v>
      </c>
      <c r="AV133" s="131"/>
      <c r="AW133" s="131"/>
      <c r="AX133" s="131"/>
      <c r="AY133" s="131"/>
      <c r="AZ133" s="131"/>
      <c r="BA133" s="131"/>
      <c r="BB133"/>
      <c r="BC133" s="372"/>
      <c r="BD133" s="463"/>
    </row>
    <row r="134" spans="1:56" ht="25.5">
      <c r="A134" s="21"/>
      <c r="B134" s="25" t="s">
        <v>24</v>
      </c>
      <c r="C134" s="58" t="s">
        <v>100</v>
      </c>
      <c r="D134" s="58" t="s">
        <v>101</v>
      </c>
      <c r="E134" s="58" t="s">
        <v>102</v>
      </c>
      <c r="F134" s="58" t="s">
        <v>103</v>
      </c>
      <c r="G134" s="58" t="s">
        <v>104</v>
      </c>
      <c r="H134" s="58" t="s">
        <v>483</v>
      </c>
      <c r="I134" s="58" t="s">
        <v>484</v>
      </c>
      <c r="J134" s="58" t="s">
        <v>485</v>
      </c>
      <c r="K134" s="58" t="s">
        <v>486</v>
      </c>
      <c r="L134" s="58" t="s">
        <v>487</v>
      </c>
      <c r="M134" s="57" t="s">
        <v>488</v>
      </c>
      <c r="N134" s="57" t="s">
        <v>489</v>
      </c>
      <c r="O134" s="57" t="s">
        <v>490</v>
      </c>
      <c r="P134" s="57" t="s">
        <v>491</v>
      </c>
      <c r="Q134" s="58" t="s">
        <v>492</v>
      </c>
      <c r="R134" s="57" t="s">
        <v>493</v>
      </c>
      <c r="S134" s="57" t="s">
        <v>494</v>
      </c>
      <c r="T134" s="57" t="s">
        <v>495</v>
      </c>
      <c r="U134" s="57" t="s">
        <v>496</v>
      </c>
      <c r="V134" s="58" t="s">
        <v>497</v>
      </c>
      <c r="W134" s="57" t="s">
        <v>498</v>
      </c>
      <c r="X134" s="57" t="s">
        <v>499</v>
      </c>
      <c r="Y134" s="57" t="s">
        <v>500</v>
      </c>
      <c r="Z134" s="57" t="s">
        <v>501</v>
      </c>
      <c r="AA134" s="57" t="s">
        <v>502</v>
      </c>
      <c r="AB134" s="57" t="s">
        <v>503</v>
      </c>
      <c r="AC134" s="57" t="s">
        <v>504</v>
      </c>
      <c r="AD134" s="57" t="s">
        <v>505</v>
      </c>
      <c r="AE134" s="57" t="s">
        <v>506</v>
      </c>
      <c r="AF134" s="57" t="s">
        <v>507</v>
      </c>
      <c r="AG134" s="57" t="s">
        <v>508</v>
      </c>
      <c r="AH134" s="57" t="s">
        <v>509</v>
      </c>
      <c r="AI134" s="57" t="s">
        <v>510</v>
      </c>
      <c r="AJ134" s="57" t="s">
        <v>511</v>
      </c>
      <c r="AK134" s="57" t="s">
        <v>512</v>
      </c>
      <c r="AL134" s="57" t="s">
        <v>513</v>
      </c>
      <c r="AM134" s="57" t="s">
        <v>513</v>
      </c>
      <c r="AN134" s="57" t="s">
        <v>570</v>
      </c>
      <c r="AO134" s="57" t="s">
        <v>570</v>
      </c>
      <c r="AP134" s="57" t="s">
        <v>574</v>
      </c>
      <c r="AQ134" s="57" t="s">
        <v>574</v>
      </c>
      <c r="AR134" s="57" t="s">
        <v>599</v>
      </c>
      <c r="AS134" s="407" t="str">
        <f>AS112</f>
        <v>Q4-22
Stated</v>
      </c>
      <c r="AT134" s="57" t="s">
        <v>600</v>
      </c>
      <c r="AU134" s="138" t="s">
        <v>600</v>
      </c>
      <c r="AV134" s="57" t="s">
        <v>605</v>
      </c>
      <c r="AW134" s="57" t="s">
        <v>614</v>
      </c>
      <c r="AX134" s="57" t="s">
        <v>619</v>
      </c>
      <c r="AY134" s="57" t="s">
        <v>626</v>
      </c>
      <c r="AZ134" s="57" t="s">
        <v>627</v>
      </c>
      <c r="BA134" s="57" t="str">
        <f t="shared" ref="BA134" si="18">BA$14</f>
        <v>Q1-24
Stated</v>
      </c>
      <c r="BB134"/>
      <c r="BC134" s="370" t="str">
        <f>LEFT($AV:$AV,2)&amp;"/"&amp;LEFT(BA:BA,2)</f>
        <v>Q1/Q1</v>
      </c>
      <c r="BD134" s="463"/>
    </row>
    <row r="135" spans="1:56">
      <c r="A135" s="21"/>
      <c r="B135" s="26"/>
      <c r="C135" s="85"/>
      <c r="D135" s="85"/>
      <c r="E135" s="85"/>
      <c r="F135" s="85"/>
      <c r="G135" s="85"/>
      <c r="H135" s="85"/>
      <c r="I135" s="85"/>
      <c r="J135" s="85"/>
      <c r="K135" s="85"/>
      <c r="L135" s="85"/>
      <c r="M135" s="131"/>
      <c r="N135" s="131"/>
      <c r="O135" s="131"/>
      <c r="P135" s="131"/>
      <c r="Q135" s="85"/>
      <c r="R135" s="131"/>
      <c r="S135" s="131"/>
      <c r="T135" s="131"/>
      <c r="U135" s="131"/>
      <c r="V135" s="85"/>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402"/>
      <c r="AT135" s="131"/>
      <c r="AU135" s="131"/>
      <c r="AV135" s="131"/>
      <c r="AW135" s="131"/>
      <c r="AX135" s="131"/>
      <c r="AY135" s="131"/>
      <c r="AZ135" s="131"/>
      <c r="BA135" s="131"/>
      <c r="BB135"/>
      <c r="BC135" s="341"/>
      <c r="BD135" s="463"/>
    </row>
    <row r="136" spans="1:56">
      <c r="A136" s="21" t="s">
        <v>196</v>
      </c>
      <c r="B136" s="28" t="s">
        <v>26</v>
      </c>
      <c r="C136" s="60">
        <v>644</v>
      </c>
      <c r="D136" s="60">
        <v>693</v>
      </c>
      <c r="E136" s="60">
        <v>636</v>
      </c>
      <c r="F136" s="60">
        <v>649</v>
      </c>
      <c r="G136" s="61">
        <v>2622</v>
      </c>
      <c r="H136" s="60">
        <v>624.14793180749496</v>
      </c>
      <c r="I136" s="60">
        <v>637.25678047296105</v>
      </c>
      <c r="J136" s="60">
        <v>632.25767032421402</v>
      </c>
      <c r="K136" s="60">
        <v>611.47929959073304</v>
      </c>
      <c r="L136" s="61">
        <v>2505.1416821953999</v>
      </c>
      <c r="M136" s="134">
        <v>606.60793734443496</v>
      </c>
      <c r="N136" s="134">
        <v>638.93882022912805</v>
      </c>
      <c r="O136" s="134">
        <v>618.78943424034605</v>
      </c>
      <c r="P136" s="134">
        <v>617.39913564228198</v>
      </c>
      <c r="Q136" s="61">
        <v>2481.7353274561901</v>
      </c>
      <c r="R136" s="134">
        <v>677.41104857053494</v>
      </c>
      <c r="S136" s="134">
        <v>688.54678699856095</v>
      </c>
      <c r="T136" s="134">
        <v>661.73112656237595</v>
      </c>
      <c r="U136" s="134">
        <v>704.23228997292904</v>
      </c>
      <c r="V136" s="61">
        <v>2731.9212521044001</v>
      </c>
      <c r="W136" s="134">
        <v>676.64436098015301</v>
      </c>
      <c r="X136" s="134">
        <v>714.53880037981105</v>
      </c>
      <c r="Y136" s="134">
        <v>691.73944304153895</v>
      </c>
      <c r="Z136" s="134">
        <v>712.61569609989897</v>
      </c>
      <c r="AA136" s="61">
        <v>2795.5383005014</v>
      </c>
      <c r="AB136" s="134">
        <v>670.41742911593099</v>
      </c>
      <c r="AC136" s="134">
        <v>639.72607946226299</v>
      </c>
      <c r="AD136" s="134">
        <v>656.67998736737297</v>
      </c>
      <c r="AE136" s="134">
        <v>692.31423574118105</v>
      </c>
      <c r="AF136" s="61">
        <v>2659.1377316867502</v>
      </c>
      <c r="AG136" s="134">
        <v>693.40264640916803</v>
      </c>
      <c r="AH136" s="134">
        <v>801.28581187664997</v>
      </c>
      <c r="AI136" s="134">
        <v>794.22633297812695</v>
      </c>
      <c r="AJ136" s="134">
        <v>824.26045456505199</v>
      </c>
      <c r="AK136" s="61">
        <v>3113.1752458289998</v>
      </c>
      <c r="AL136" s="134">
        <v>786.48812933710599</v>
      </c>
      <c r="AM136" s="134">
        <v>786.48812933710599</v>
      </c>
      <c r="AN136" s="134">
        <v>812.22329569472004</v>
      </c>
      <c r="AO136" s="134">
        <v>812.22329569472402</v>
      </c>
      <c r="AP136" s="134">
        <v>804.16598327093504</v>
      </c>
      <c r="AQ136" s="348">
        <v>804.16598327093016</v>
      </c>
      <c r="AR136" s="134">
        <v>895.90016386943898</v>
      </c>
      <c r="AS136" s="348">
        <f>AU136-AM136-AO136-AQ136</f>
        <v>895.90016386943989</v>
      </c>
      <c r="AT136" s="61">
        <v>3298.7775721722001</v>
      </c>
      <c r="AU136" s="61">
        <v>3298.7775721722001</v>
      </c>
      <c r="AV136" s="134">
        <v>968.82589467994296</v>
      </c>
      <c r="AW136" s="134">
        <v>982.06224162472404</v>
      </c>
      <c r="AX136" s="134">
        <v>1024.0358033714899</v>
      </c>
      <c r="AY136" s="134">
        <v>973.91925237061002</v>
      </c>
      <c r="AZ136" s="61">
        <v>3948.8431920467601</v>
      </c>
      <c r="BA136" s="134">
        <v>1057.3589505637799</v>
      </c>
      <c r="BB136"/>
      <c r="BC136" s="165">
        <f t="shared" ref="BC136:BC149" si="19">IF(ISERROR($BA136/AV136),"ns",IF($BA136/AV136&gt;200%,"x"&amp;(ROUND($BA136/AV136,1)),IF($BA136/AV136&lt;0,"ns",$BA136/AV136-1)))</f>
        <v>9.1381801797405737E-2</v>
      </c>
      <c r="BD136" s="463"/>
    </row>
    <row r="137" spans="1:56">
      <c r="A137" s="21" t="s">
        <v>197</v>
      </c>
      <c r="B137" s="29" t="s">
        <v>28</v>
      </c>
      <c r="C137" s="98">
        <v>-383</v>
      </c>
      <c r="D137" s="98">
        <v>-365</v>
      </c>
      <c r="E137" s="98">
        <v>-354</v>
      </c>
      <c r="F137" s="98">
        <v>-430</v>
      </c>
      <c r="G137" s="103">
        <v>-1532</v>
      </c>
      <c r="H137" s="92">
        <v>-374.46810902468002</v>
      </c>
      <c r="I137" s="92">
        <v>-369.77959744394002</v>
      </c>
      <c r="J137" s="92">
        <v>-360.70145902991402</v>
      </c>
      <c r="K137" s="92">
        <v>-451.56497144276102</v>
      </c>
      <c r="L137" s="93">
        <v>-1556.5141369413</v>
      </c>
      <c r="M137" s="92">
        <v>-371.72462892365797</v>
      </c>
      <c r="N137" s="92">
        <v>-372.21155248923401</v>
      </c>
      <c r="O137" s="92">
        <v>-364.260076893536</v>
      </c>
      <c r="P137" s="92">
        <v>-449.27191384064901</v>
      </c>
      <c r="Q137" s="93">
        <v>-1557.4681721470799</v>
      </c>
      <c r="R137" s="92">
        <v>-440.15848941124102</v>
      </c>
      <c r="S137" s="92">
        <v>-414.10252108217799</v>
      </c>
      <c r="T137" s="92">
        <v>-416.51040585547503</v>
      </c>
      <c r="U137" s="92">
        <v>-467.48205598881299</v>
      </c>
      <c r="V137" s="93">
        <v>-1738.25347233771</v>
      </c>
      <c r="W137" s="92">
        <v>-435.48239547209897</v>
      </c>
      <c r="X137" s="92">
        <v>-442.73787192888699</v>
      </c>
      <c r="Y137" s="92">
        <v>-421.73951217847701</v>
      </c>
      <c r="Z137" s="92">
        <v>-453.51299544744995</v>
      </c>
      <c r="AA137" s="93">
        <v>-1753.4727750269101</v>
      </c>
      <c r="AB137" s="92">
        <v>-445.37250523195598</v>
      </c>
      <c r="AC137" s="92">
        <v>-427.77864289882598</v>
      </c>
      <c r="AD137" s="92">
        <v>-415.331571376505</v>
      </c>
      <c r="AE137" s="92">
        <v>-464.58545285501901</v>
      </c>
      <c r="AF137" s="93">
        <v>-1753.06817236231</v>
      </c>
      <c r="AG137" s="92">
        <v>-435.73807574982698</v>
      </c>
      <c r="AH137" s="92">
        <v>-494.09011445231403</v>
      </c>
      <c r="AI137" s="92">
        <v>-494.88564224261899</v>
      </c>
      <c r="AJ137" s="92">
        <v>-850.69256373043902</v>
      </c>
      <c r="AK137" s="93">
        <v>-2275.4063961751999</v>
      </c>
      <c r="AL137" s="92">
        <v>-516.29926960281398</v>
      </c>
      <c r="AM137" s="92">
        <v>-516.29926960281398</v>
      </c>
      <c r="AN137" s="92">
        <v>-510.01738168610996</v>
      </c>
      <c r="AO137" s="92">
        <v>-510.01738168611405</v>
      </c>
      <c r="AP137" s="92">
        <v>-485.58203443311498</v>
      </c>
      <c r="AQ137" s="346">
        <v>-485.58203443311993</v>
      </c>
      <c r="AR137" s="92">
        <v>-592.74232188210306</v>
      </c>
      <c r="AS137" s="406">
        <f t="shared" ref="AS137:AS151" si="20">AU137-AM137-AO137-AQ137</f>
        <v>-592.74232188209214</v>
      </c>
      <c r="AT137" s="93">
        <v>-2104.6410076041402</v>
      </c>
      <c r="AU137" s="93">
        <v>-2104.6410076041402</v>
      </c>
      <c r="AV137" s="92">
        <v>-523.57081882266004</v>
      </c>
      <c r="AW137" s="92">
        <v>-503.218691726136</v>
      </c>
      <c r="AX137" s="92">
        <v>-503.77608915021602</v>
      </c>
      <c r="AY137" s="92">
        <v>-627.34802572260105</v>
      </c>
      <c r="AZ137" s="93">
        <v>-2157.91362542161</v>
      </c>
      <c r="BA137" s="92">
        <v>-505.47150368894501</v>
      </c>
      <c r="BB137"/>
      <c r="BC137" s="165">
        <f t="shared" si="19"/>
        <v>-3.4568991401038196E-2</v>
      </c>
      <c r="BD137" s="463"/>
    </row>
    <row r="138" spans="1:56">
      <c r="A138" s="94" t="s">
        <v>198</v>
      </c>
      <c r="B138" s="31" t="s">
        <v>30</v>
      </c>
      <c r="C138" s="95"/>
      <c r="D138" s="95"/>
      <c r="E138" s="95"/>
      <c r="F138" s="96"/>
      <c r="G138" s="97"/>
      <c r="H138" s="96">
        <v>-8.06</v>
      </c>
      <c r="I138" s="96">
        <v>-2.1399999999999988</v>
      </c>
      <c r="J138" s="96">
        <v>0</v>
      </c>
      <c r="K138" s="96">
        <v>0</v>
      </c>
      <c r="L138" s="97">
        <v>-10.199999999999999</v>
      </c>
      <c r="M138" s="96">
        <v>-10.199999999999999</v>
      </c>
      <c r="N138" s="96">
        <v>-0.29000000000000092</v>
      </c>
      <c r="O138" s="96">
        <v>0</v>
      </c>
      <c r="P138" s="96">
        <v>0</v>
      </c>
      <c r="Q138" s="97">
        <v>-10.49</v>
      </c>
      <c r="R138" s="96">
        <v>-16.709499999999998</v>
      </c>
      <c r="S138" s="96">
        <v>-5.0904999999999996</v>
      </c>
      <c r="T138" s="96">
        <v>0</v>
      </c>
      <c r="U138" s="96">
        <v>0</v>
      </c>
      <c r="V138" s="97">
        <v>-21.799999999999997</v>
      </c>
      <c r="W138" s="96">
        <v>-15.16</v>
      </c>
      <c r="X138" s="96">
        <v>-6.9726237600000012</v>
      </c>
      <c r="Y138" s="96">
        <v>0</v>
      </c>
      <c r="Z138" s="96">
        <v>-1.4269999999783067E-4</v>
      </c>
      <c r="AA138" s="97">
        <v>-22.132766459999999</v>
      </c>
      <c r="AB138" s="96">
        <v>-15.85563</v>
      </c>
      <c r="AC138" s="96">
        <v>-9.4279275299999998</v>
      </c>
      <c r="AD138" s="96">
        <v>0</v>
      </c>
      <c r="AE138" s="96">
        <v>0</v>
      </c>
      <c r="AF138" s="97">
        <v>-25.28355753</v>
      </c>
      <c r="AG138" s="96">
        <v>-20.433127630000001</v>
      </c>
      <c r="AH138" s="96">
        <v>-12.486760449999899</v>
      </c>
      <c r="AI138" s="96">
        <v>0</v>
      </c>
      <c r="AJ138" s="96">
        <v>0</v>
      </c>
      <c r="AK138" s="97">
        <v>-32.9198880799999</v>
      </c>
      <c r="AL138" s="96">
        <v>-29.652971000000001</v>
      </c>
      <c r="AM138" s="96">
        <v>-29.652971000000001</v>
      </c>
      <c r="AN138" s="96">
        <v>-8.4381836999999962</v>
      </c>
      <c r="AO138" s="96">
        <v>-8.4381836999999962</v>
      </c>
      <c r="AP138" s="96">
        <v>0</v>
      </c>
      <c r="AQ138" s="347">
        <v>0</v>
      </c>
      <c r="AR138" s="96">
        <v>0</v>
      </c>
      <c r="AS138" s="347">
        <f t="shared" si="20"/>
        <v>0</v>
      </c>
      <c r="AT138" s="97">
        <v>-38.091154699999997</v>
      </c>
      <c r="AU138" s="97">
        <v>-38.091154699999997</v>
      </c>
      <c r="AV138" s="96">
        <v>-39.948</v>
      </c>
      <c r="AW138" s="96">
        <v>-3.0000000000285354E-4</v>
      </c>
      <c r="AX138" s="96">
        <v>0</v>
      </c>
      <c r="AY138" s="96">
        <v>0</v>
      </c>
      <c r="AZ138" s="97">
        <v>-39.948300000000003</v>
      </c>
      <c r="BA138" s="96">
        <v>0</v>
      </c>
      <c r="BB138"/>
      <c r="BC138" s="165">
        <f t="shared" si="19"/>
        <v>-1</v>
      </c>
      <c r="BD138" s="463"/>
    </row>
    <row r="139" spans="1:56">
      <c r="A139" s="21" t="s">
        <v>199</v>
      </c>
      <c r="B139" s="28" t="s">
        <v>32</v>
      </c>
      <c r="C139" s="60">
        <v>261</v>
      </c>
      <c r="D139" s="60">
        <v>328</v>
      </c>
      <c r="E139" s="60">
        <v>282</v>
      </c>
      <c r="F139" s="60">
        <v>219</v>
      </c>
      <c r="G139" s="61">
        <v>1090</v>
      </c>
      <c r="H139" s="60">
        <v>249.67982278281499</v>
      </c>
      <c r="I139" s="60">
        <v>267.47718302902098</v>
      </c>
      <c r="J139" s="60">
        <v>271.55621129430102</v>
      </c>
      <c r="K139" s="60">
        <v>159.91432814797099</v>
      </c>
      <c r="L139" s="61">
        <v>948.62754525410799</v>
      </c>
      <c r="M139" s="134">
        <v>234.88330842077701</v>
      </c>
      <c r="N139" s="134">
        <v>266.72726773989399</v>
      </c>
      <c r="O139" s="134">
        <v>254.52935734680901</v>
      </c>
      <c r="P139" s="134">
        <v>168.127221801632</v>
      </c>
      <c r="Q139" s="61">
        <v>924.26715530911304</v>
      </c>
      <c r="R139" s="134">
        <v>237.25255915929401</v>
      </c>
      <c r="S139" s="134">
        <v>274.44426591638302</v>
      </c>
      <c r="T139" s="134">
        <v>245.22072070690101</v>
      </c>
      <c r="U139" s="134">
        <v>236.75023398411599</v>
      </c>
      <c r="V139" s="61">
        <v>993.66777976669403</v>
      </c>
      <c r="W139" s="134">
        <v>241.16196550805401</v>
      </c>
      <c r="X139" s="134">
        <v>271.80092845092503</v>
      </c>
      <c r="Y139" s="134">
        <v>269.99993086306102</v>
      </c>
      <c r="Z139" s="134">
        <v>259.10270065244998</v>
      </c>
      <c r="AA139" s="61">
        <v>1042.06552547449</v>
      </c>
      <c r="AB139" s="134">
        <v>225.044923883975</v>
      </c>
      <c r="AC139" s="134">
        <v>211.94743656343701</v>
      </c>
      <c r="AD139" s="134">
        <v>241.348415990869</v>
      </c>
      <c r="AE139" s="134">
        <v>227.72878288616101</v>
      </c>
      <c r="AF139" s="61">
        <v>906.06955932444203</v>
      </c>
      <c r="AG139" s="134">
        <v>257.664570659341</v>
      </c>
      <c r="AH139" s="134">
        <v>307.195697424336</v>
      </c>
      <c r="AI139" s="134">
        <v>299.34069073550899</v>
      </c>
      <c r="AJ139" s="134">
        <v>-26.432109165387299</v>
      </c>
      <c r="AK139" s="61">
        <v>837.76884965379804</v>
      </c>
      <c r="AL139" s="134">
        <v>270.18885973429201</v>
      </c>
      <c r="AM139" s="134">
        <v>270.18885973429201</v>
      </c>
      <c r="AN139" s="134">
        <v>302.20591400861002</v>
      </c>
      <c r="AO139" s="134">
        <v>302.20591400860997</v>
      </c>
      <c r="AP139" s="134">
        <v>318.58394883782</v>
      </c>
      <c r="AQ139" s="348">
        <v>318.58394883782</v>
      </c>
      <c r="AR139" s="134">
        <v>303.15784198733502</v>
      </c>
      <c r="AS139" s="348">
        <f t="shared" si="20"/>
        <v>303.15784198733809</v>
      </c>
      <c r="AT139" s="61">
        <v>1194.1365645680601</v>
      </c>
      <c r="AU139" s="61">
        <v>1194.1365645680601</v>
      </c>
      <c r="AV139" s="134">
        <v>445.25507585728297</v>
      </c>
      <c r="AW139" s="134">
        <v>478.84354989858798</v>
      </c>
      <c r="AX139" s="134">
        <v>520.25971422127202</v>
      </c>
      <c r="AY139" s="134">
        <v>346.57122664800801</v>
      </c>
      <c r="AZ139" s="61">
        <v>1790.9295666251501</v>
      </c>
      <c r="BA139" s="134">
        <v>551.88744687483802</v>
      </c>
      <c r="BB139"/>
      <c r="BC139" s="165">
        <f t="shared" si="19"/>
        <v>0.23948603126477064</v>
      </c>
      <c r="BD139" s="463"/>
    </row>
    <row r="140" spans="1:56">
      <c r="A140" s="21" t="s">
        <v>200</v>
      </c>
      <c r="B140" s="29" t="s">
        <v>34</v>
      </c>
      <c r="C140" s="98">
        <v>-149</v>
      </c>
      <c r="D140" s="98">
        <v>-149</v>
      </c>
      <c r="E140" s="98">
        <v>-146</v>
      </c>
      <c r="F140" s="98">
        <v>-145</v>
      </c>
      <c r="G140" s="103">
        <v>-589</v>
      </c>
      <c r="H140" s="98">
        <v>-126.706452572505</v>
      </c>
      <c r="I140" s="98">
        <v>-113.10048369759301</v>
      </c>
      <c r="J140" s="98">
        <v>-108.470970544461</v>
      </c>
      <c r="K140" s="98">
        <v>-105.632438362548</v>
      </c>
      <c r="L140" s="103">
        <v>-453.91034517710801</v>
      </c>
      <c r="M140" s="135">
        <v>-104.48967882293501</v>
      </c>
      <c r="N140" s="135">
        <v>-107.340264694219</v>
      </c>
      <c r="O140" s="135">
        <v>-113.073684311953</v>
      </c>
      <c r="P140" s="135">
        <v>-104.36539079863699</v>
      </c>
      <c r="Q140" s="103">
        <v>-429.269018627744</v>
      </c>
      <c r="R140" s="135">
        <v>-93.312010553514</v>
      </c>
      <c r="S140" s="135">
        <v>-85.304611795490302</v>
      </c>
      <c r="T140" s="135">
        <v>-95.360466901247605</v>
      </c>
      <c r="U140" s="135">
        <v>-83.775020721439901</v>
      </c>
      <c r="V140" s="103">
        <v>-357.75210997169199</v>
      </c>
      <c r="W140" s="135">
        <v>-88.529049521877695</v>
      </c>
      <c r="X140" s="135">
        <v>-83.690000135213495</v>
      </c>
      <c r="Y140" s="135">
        <v>-84.164225583527994</v>
      </c>
      <c r="Z140" s="135">
        <v>-78.240659106431295</v>
      </c>
      <c r="AA140" s="103">
        <v>-334.62393434705098</v>
      </c>
      <c r="AB140" s="135">
        <v>-115.365637295342</v>
      </c>
      <c r="AC140" s="135">
        <v>-198.51567301971301</v>
      </c>
      <c r="AD140" s="135">
        <v>-124.493164145268</v>
      </c>
      <c r="AE140" s="135">
        <v>-131.07859426392699</v>
      </c>
      <c r="AF140" s="103">
        <v>-569.45306872424999</v>
      </c>
      <c r="AG140" s="135">
        <v>-99.812624751608695</v>
      </c>
      <c r="AH140" s="135">
        <v>-120.220527836225</v>
      </c>
      <c r="AI140" s="135">
        <v>-108.834060663692</v>
      </c>
      <c r="AJ140" s="135">
        <v>-450.58117921480402</v>
      </c>
      <c r="AK140" s="103">
        <v>-779.44839246633001</v>
      </c>
      <c r="AL140" s="135">
        <v>-273.047294767869</v>
      </c>
      <c r="AM140" s="135">
        <v>-273.047294767869</v>
      </c>
      <c r="AN140" s="135">
        <v>-117.269530874081</v>
      </c>
      <c r="AO140" s="135">
        <v>-117.269530874081</v>
      </c>
      <c r="AP140" s="135">
        <v>-119.981552685048</v>
      </c>
      <c r="AQ140" s="349">
        <v>-119.98155268504797</v>
      </c>
      <c r="AR140" s="135">
        <v>-189.45488242007201</v>
      </c>
      <c r="AS140" s="408">
        <f t="shared" si="20"/>
        <v>-189.45488242007298</v>
      </c>
      <c r="AT140" s="103">
        <v>-699.75326074707095</v>
      </c>
      <c r="AU140" s="103">
        <v>-699.75326074707095</v>
      </c>
      <c r="AV140" s="135">
        <v>-114.041547702638</v>
      </c>
      <c r="AW140" s="135">
        <v>-126.98817623399999</v>
      </c>
      <c r="AX140" s="135">
        <v>-120.828441777024</v>
      </c>
      <c r="AY140" s="135">
        <v>-102.290011158648</v>
      </c>
      <c r="AZ140" s="103">
        <v>-464.14817687231101</v>
      </c>
      <c r="BA140" s="135">
        <v>-81.838475505428704</v>
      </c>
      <c r="BB140"/>
      <c r="BC140" s="165">
        <f t="shared" si="19"/>
        <v>-0.28238017499708468</v>
      </c>
      <c r="BD140" s="463"/>
    </row>
    <row r="141" spans="1:56">
      <c r="A141" s="21" t="s">
        <v>201</v>
      </c>
      <c r="B141" s="29" t="s">
        <v>38</v>
      </c>
      <c r="C141" s="98">
        <v>0</v>
      </c>
      <c r="D141" s="98">
        <v>0</v>
      </c>
      <c r="E141" s="98">
        <v>0</v>
      </c>
      <c r="F141" s="98">
        <v>0</v>
      </c>
      <c r="G141" s="103">
        <v>0</v>
      </c>
      <c r="H141" s="98">
        <v>-8.3273001483905799E-4</v>
      </c>
      <c r="I141" s="98">
        <v>2.5806241630527902E-4</v>
      </c>
      <c r="J141" s="98">
        <v>1.45040918034538E-2</v>
      </c>
      <c r="K141" s="98">
        <v>-1.39294242044201E-2</v>
      </c>
      <c r="L141" s="103">
        <v>0</v>
      </c>
      <c r="M141" s="135">
        <v>0</v>
      </c>
      <c r="N141" s="135">
        <v>0</v>
      </c>
      <c r="O141" s="135">
        <v>0</v>
      </c>
      <c r="P141" s="135">
        <v>0</v>
      </c>
      <c r="Q141" s="103">
        <v>0</v>
      </c>
      <c r="R141" s="135">
        <v>0</v>
      </c>
      <c r="S141" s="135">
        <v>0</v>
      </c>
      <c r="T141" s="135">
        <v>0</v>
      </c>
      <c r="U141" s="135">
        <v>0</v>
      </c>
      <c r="V141" s="103">
        <v>0</v>
      </c>
      <c r="W141" s="135">
        <v>0</v>
      </c>
      <c r="X141" s="135">
        <v>0</v>
      </c>
      <c r="Y141" s="135">
        <v>0</v>
      </c>
      <c r="Z141" s="135">
        <v>0</v>
      </c>
      <c r="AA141" s="103">
        <v>0</v>
      </c>
      <c r="AB141" s="135">
        <v>0</v>
      </c>
      <c r="AC141" s="135">
        <v>0</v>
      </c>
      <c r="AD141" s="135">
        <v>0</v>
      </c>
      <c r="AE141" s="135">
        <v>0</v>
      </c>
      <c r="AF141" s="103">
        <v>0</v>
      </c>
      <c r="AG141" s="135">
        <v>0</v>
      </c>
      <c r="AH141" s="135">
        <v>0.39900000000000002</v>
      </c>
      <c r="AI141" s="135">
        <v>0.94</v>
      </c>
      <c r="AJ141" s="135">
        <v>1.5780000000000001</v>
      </c>
      <c r="AK141" s="103">
        <v>2.9169999999999998</v>
      </c>
      <c r="AL141" s="135">
        <v>1.1259999999999999</v>
      </c>
      <c r="AM141" s="135">
        <v>1.1259999999999999</v>
      </c>
      <c r="AN141" s="135">
        <v>4.7997223245831298E-2</v>
      </c>
      <c r="AO141" s="135">
        <v>4.7997223245830112E-2</v>
      </c>
      <c r="AP141" s="135">
        <v>0.49713475580358801</v>
      </c>
      <c r="AQ141" s="349">
        <v>0.4971347558035899</v>
      </c>
      <c r="AR141" s="135">
        <v>0.56844075604859701</v>
      </c>
      <c r="AS141" s="408">
        <f t="shared" si="20"/>
        <v>0.56844075604860023</v>
      </c>
      <c r="AT141" s="103">
        <v>2.2395727350980201</v>
      </c>
      <c r="AU141" s="103">
        <v>2.2395727350980201</v>
      </c>
      <c r="AV141" s="135">
        <v>0.399722245803242</v>
      </c>
      <c r="AW141" s="135">
        <v>0.47821279950915302</v>
      </c>
      <c r="AX141" s="135">
        <v>0.72085299624482402</v>
      </c>
      <c r="AY141" s="135">
        <v>-1.21162102647759E-4</v>
      </c>
      <c r="AZ141" s="103">
        <v>1.48966687945457</v>
      </c>
      <c r="BA141" s="135">
        <v>0</v>
      </c>
      <c r="BB141"/>
      <c r="BC141" s="165">
        <f t="shared" si="19"/>
        <v>-1</v>
      </c>
      <c r="BD141" s="463"/>
    </row>
    <row r="142" spans="1:56">
      <c r="A142" s="21" t="s">
        <v>202</v>
      </c>
      <c r="B142" s="29" t="s">
        <v>40</v>
      </c>
      <c r="C142" s="98">
        <v>0</v>
      </c>
      <c r="D142" s="98">
        <v>0</v>
      </c>
      <c r="E142" s="98">
        <v>2</v>
      </c>
      <c r="F142" s="98">
        <v>0</v>
      </c>
      <c r="G142" s="103">
        <v>2</v>
      </c>
      <c r="H142" s="98">
        <v>4.3930832950112401E-3</v>
      </c>
      <c r="I142" s="98">
        <v>0.189565312188549</v>
      </c>
      <c r="J142" s="98">
        <v>0.73761952285131005</v>
      </c>
      <c r="K142" s="98">
        <v>-1.4153119096037501</v>
      </c>
      <c r="L142" s="103">
        <v>-0.483733991268879</v>
      </c>
      <c r="M142" s="135">
        <v>0.21897630316276201</v>
      </c>
      <c r="N142" s="135">
        <v>1.5220736637489201E-2</v>
      </c>
      <c r="O142" s="135">
        <v>-7.5931081791970803</v>
      </c>
      <c r="P142" s="135">
        <v>-4.26211940977994</v>
      </c>
      <c r="Q142" s="103">
        <v>-11.621030549176799</v>
      </c>
      <c r="R142" s="135">
        <v>-5.1384483011318302E-2</v>
      </c>
      <c r="S142" s="135">
        <v>-0.16858326052595701</v>
      </c>
      <c r="T142" s="135">
        <v>0.45132934130372998</v>
      </c>
      <c r="U142" s="135">
        <v>13.925449163853299</v>
      </c>
      <c r="V142" s="103">
        <v>14.1568107616198</v>
      </c>
      <c r="W142" s="135">
        <v>6.3177467943121499E-2</v>
      </c>
      <c r="X142" s="135">
        <v>-1.0703719934462801</v>
      </c>
      <c r="Y142" s="135">
        <v>-2.7647706452485599E-2</v>
      </c>
      <c r="Z142" s="135">
        <v>3.3973228722282598</v>
      </c>
      <c r="AA142" s="103">
        <v>2.3624806402726199</v>
      </c>
      <c r="AB142" s="135">
        <v>1.09848084116886</v>
      </c>
      <c r="AC142" s="135">
        <v>64.713864296813298</v>
      </c>
      <c r="AD142" s="135">
        <v>6.2256125904963904</v>
      </c>
      <c r="AE142" s="135">
        <v>-0.35892142200584398</v>
      </c>
      <c r="AF142" s="103">
        <v>71.679036306472696</v>
      </c>
      <c r="AG142" s="135">
        <v>2.3554019181492198</v>
      </c>
      <c r="AH142" s="135">
        <v>-15.831974769068101</v>
      </c>
      <c r="AI142" s="135">
        <v>0.36651288358892298</v>
      </c>
      <c r="AJ142" s="135">
        <v>-0.16617048615163801</v>
      </c>
      <c r="AK142" s="103">
        <v>-13.276230453481601</v>
      </c>
      <c r="AL142" s="135">
        <v>-0.236428163449553</v>
      </c>
      <c r="AM142" s="135">
        <v>-0.236428163449553</v>
      </c>
      <c r="AN142" s="135">
        <v>6.3446920706061798</v>
      </c>
      <c r="AO142" s="135">
        <v>6.3446920706061727</v>
      </c>
      <c r="AP142" s="135">
        <v>0.102288224883616</v>
      </c>
      <c r="AQ142" s="349">
        <v>0.10228822488361988</v>
      </c>
      <c r="AR142" s="135">
        <v>1.2248114483811401</v>
      </c>
      <c r="AS142" s="408">
        <f t="shared" si="20"/>
        <v>1.2248114483811401</v>
      </c>
      <c r="AT142" s="103">
        <v>7.43536358042138</v>
      </c>
      <c r="AU142" s="103">
        <v>7.43536358042138</v>
      </c>
      <c r="AV142" s="135">
        <v>9.2909584591868502E-2</v>
      </c>
      <c r="AW142" s="135">
        <v>0.35546117122431697</v>
      </c>
      <c r="AX142" s="135">
        <v>0.86489382010041505</v>
      </c>
      <c r="AY142" s="135">
        <v>1.9857029093573899</v>
      </c>
      <c r="AZ142" s="103">
        <v>3.2989674852739901</v>
      </c>
      <c r="BA142" s="135">
        <v>-0.12516750783049599</v>
      </c>
      <c r="BB142"/>
      <c r="BC142" s="165" t="str">
        <f t="shared" si="19"/>
        <v>ns</v>
      </c>
      <c r="BD142" s="463"/>
    </row>
    <row r="143" spans="1:56">
      <c r="A143" s="21" t="s">
        <v>203</v>
      </c>
      <c r="B143" s="29" t="s">
        <v>42</v>
      </c>
      <c r="C143" s="98">
        <v>0</v>
      </c>
      <c r="D143" s="98">
        <v>0</v>
      </c>
      <c r="E143" s="98">
        <v>0</v>
      </c>
      <c r="F143" s="98">
        <v>0</v>
      </c>
      <c r="G143" s="103">
        <v>0</v>
      </c>
      <c r="H143" s="98">
        <v>0</v>
      </c>
      <c r="I143" s="98">
        <v>0</v>
      </c>
      <c r="J143" s="98">
        <v>0</v>
      </c>
      <c r="K143" s="98">
        <v>0</v>
      </c>
      <c r="L143" s="103">
        <v>0</v>
      </c>
      <c r="M143" s="135">
        <v>0</v>
      </c>
      <c r="N143" s="135">
        <v>0</v>
      </c>
      <c r="O143" s="135">
        <v>0</v>
      </c>
      <c r="P143" s="135">
        <v>3.5570414469111698E-4</v>
      </c>
      <c r="Q143" s="103">
        <v>3.5570414469111698E-4</v>
      </c>
      <c r="R143" s="135">
        <v>0</v>
      </c>
      <c r="S143" s="135">
        <v>0</v>
      </c>
      <c r="T143" s="135">
        <v>0</v>
      </c>
      <c r="U143" s="135">
        <v>0</v>
      </c>
      <c r="V143" s="103">
        <v>0</v>
      </c>
      <c r="W143" s="135">
        <v>0</v>
      </c>
      <c r="X143" s="135">
        <v>0</v>
      </c>
      <c r="Y143" s="135">
        <v>0</v>
      </c>
      <c r="Z143" s="135">
        <v>0</v>
      </c>
      <c r="AA143" s="103">
        <v>0</v>
      </c>
      <c r="AB143" s="135">
        <v>0</v>
      </c>
      <c r="AC143" s="135">
        <v>0</v>
      </c>
      <c r="AD143" s="135">
        <v>0</v>
      </c>
      <c r="AE143" s="135">
        <v>0</v>
      </c>
      <c r="AF143" s="103">
        <v>0</v>
      </c>
      <c r="AG143" s="135">
        <v>0</v>
      </c>
      <c r="AH143" s="135">
        <v>377.63200000000001</v>
      </c>
      <c r="AI143" s="135">
        <v>0</v>
      </c>
      <c r="AJ143" s="135">
        <v>119.233</v>
      </c>
      <c r="AK143" s="103">
        <v>496.86500000000001</v>
      </c>
      <c r="AL143" s="135">
        <v>0</v>
      </c>
      <c r="AM143" s="135">
        <v>0</v>
      </c>
      <c r="AN143" s="135">
        <v>0</v>
      </c>
      <c r="AO143" s="135">
        <v>0</v>
      </c>
      <c r="AP143" s="135">
        <v>0</v>
      </c>
      <c r="AQ143" s="349">
        <v>0</v>
      </c>
      <c r="AR143" s="135">
        <v>0</v>
      </c>
      <c r="AS143" s="408">
        <f t="shared" si="20"/>
        <v>0</v>
      </c>
      <c r="AT143" s="103">
        <v>0</v>
      </c>
      <c r="AU143" s="103">
        <v>0</v>
      </c>
      <c r="AV143" s="135">
        <v>0</v>
      </c>
      <c r="AW143" s="135">
        <v>0</v>
      </c>
      <c r="AX143" s="135">
        <v>0</v>
      </c>
      <c r="AY143" s="135">
        <v>0</v>
      </c>
      <c r="AZ143" s="103">
        <v>0</v>
      </c>
      <c r="BA143" s="135">
        <v>0</v>
      </c>
      <c r="BB143"/>
      <c r="BC143" s="165" t="str">
        <f t="shared" si="19"/>
        <v>ns</v>
      </c>
      <c r="BD143" s="463"/>
    </row>
    <row r="144" spans="1:56">
      <c r="A144" s="21" t="s">
        <v>204</v>
      </c>
      <c r="B144" s="28" t="s">
        <v>44</v>
      </c>
      <c r="C144" s="60">
        <v>112</v>
      </c>
      <c r="D144" s="60">
        <v>179</v>
      </c>
      <c r="E144" s="60">
        <v>138</v>
      </c>
      <c r="F144" s="60">
        <v>74</v>
      </c>
      <c r="G144" s="61">
        <v>503</v>
      </c>
      <c r="H144" s="60">
        <v>122.97693056359</v>
      </c>
      <c r="I144" s="60">
        <v>154.566522706032</v>
      </c>
      <c r="J144" s="60">
        <v>163.83736436449399</v>
      </c>
      <c r="K144" s="60">
        <v>52.852648451614598</v>
      </c>
      <c r="L144" s="61">
        <v>494.23346608573098</v>
      </c>
      <c r="M144" s="134">
        <v>130.612605901005</v>
      </c>
      <c r="N144" s="134">
        <v>159.402223782313</v>
      </c>
      <c r="O144" s="134">
        <v>133.862564855659</v>
      </c>
      <c r="P144" s="134">
        <v>59.5000672973596</v>
      </c>
      <c r="Q144" s="61">
        <v>483.37746183633698</v>
      </c>
      <c r="R144" s="134">
        <v>143.88916412276899</v>
      </c>
      <c r="S144" s="134">
        <v>188.97107086036601</v>
      </c>
      <c r="T144" s="134">
        <v>150.31158314695699</v>
      </c>
      <c r="U144" s="134">
        <v>166.90066242653</v>
      </c>
      <c r="V144" s="61">
        <v>650.07248055662205</v>
      </c>
      <c r="W144" s="134">
        <v>152.69609345411899</v>
      </c>
      <c r="X144" s="134">
        <v>187.04055632226499</v>
      </c>
      <c r="Y144" s="134">
        <v>185.80805757307999</v>
      </c>
      <c r="Z144" s="134">
        <v>184.259364418247</v>
      </c>
      <c r="AA144" s="61">
        <v>709.804071767712</v>
      </c>
      <c r="AB144" s="134">
        <v>110.777767429802</v>
      </c>
      <c r="AC144" s="134">
        <v>78.145627840536704</v>
      </c>
      <c r="AD144" s="134">
        <v>123.080864436097</v>
      </c>
      <c r="AE144" s="134">
        <v>96.291267200228404</v>
      </c>
      <c r="AF144" s="61">
        <v>408.29552690666401</v>
      </c>
      <c r="AG144" s="134">
        <v>160.20734782588201</v>
      </c>
      <c r="AH144" s="134">
        <v>549.17419481904199</v>
      </c>
      <c r="AI144" s="134">
        <v>191.813142955405</v>
      </c>
      <c r="AJ144" s="134">
        <v>-356.36845886634302</v>
      </c>
      <c r="AK144" s="61">
        <v>544.826226733986</v>
      </c>
      <c r="AL144" s="134">
        <v>-1.96886319702704</v>
      </c>
      <c r="AM144" s="134">
        <v>-1.9688631970271</v>
      </c>
      <c r="AN144" s="134">
        <v>191.32907242838101</v>
      </c>
      <c r="AO144" s="134">
        <v>191.3290724283811</v>
      </c>
      <c r="AP144" s="134">
        <v>199.201819133459</v>
      </c>
      <c r="AQ144" s="348">
        <v>199.20181913346002</v>
      </c>
      <c r="AR144" s="134">
        <v>115.496211771692</v>
      </c>
      <c r="AS144" s="348">
        <f t="shared" si="20"/>
        <v>115.49621177169095</v>
      </c>
      <c r="AT144" s="61">
        <v>504.05824013650602</v>
      </c>
      <c r="AU144" s="61">
        <v>504.05824013650499</v>
      </c>
      <c r="AV144" s="134">
        <v>331.70615998504002</v>
      </c>
      <c r="AW144" s="134">
        <v>352.689047635321</v>
      </c>
      <c r="AX144" s="134">
        <v>401.01701926059297</v>
      </c>
      <c r="AY144" s="134">
        <v>246.26679723661499</v>
      </c>
      <c r="AZ144" s="61">
        <v>1331.57002411757</v>
      </c>
      <c r="BA144" s="134">
        <v>469.92380386157902</v>
      </c>
      <c r="BB144"/>
      <c r="BC144" s="165">
        <f t="shared" si="19"/>
        <v>0.4166869975606502</v>
      </c>
      <c r="BD144" s="463"/>
    </row>
    <row r="145" spans="1:56">
      <c r="A145" s="21" t="s">
        <v>205</v>
      </c>
      <c r="B145" s="29" t="s">
        <v>46</v>
      </c>
      <c r="C145" s="98">
        <v>-46</v>
      </c>
      <c r="D145" s="98">
        <v>-57</v>
      </c>
      <c r="E145" s="98">
        <v>-40</v>
      </c>
      <c r="F145" s="98">
        <v>-18</v>
      </c>
      <c r="G145" s="103">
        <v>-161</v>
      </c>
      <c r="H145" s="98">
        <v>-42.502830482395296</v>
      </c>
      <c r="I145" s="98">
        <v>-48.393033278496901</v>
      </c>
      <c r="J145" s="98">
        <v>-52.230238977562898</v>
      </c>
      <c r="K145" s="98">
        <v>-13.6015965612683</v>
      </c>
      <c r="L145" s="103">
        <v>-156.72769929972301</v>
      </c>
      <c r="M145" s="135">
        <v>-43.987625763573398</v>
      </c>
      <c r="N145" s="135">
        <v>-47.253358185983899</v>
      </c>
      <c r="O145" s="135">
        <v>-41.935247943334502</v>
      </c>
      <c r="P145" s="135">
        <v>-18.844214258065598</v>
      </c>
      <c r="Q145" s="103">
        <v>-152.02044615095701</v>
      </c>
      <c r="R145" s="135">
        <v>-46.704047496310302</v>
      </c>
      <c r="S145" s="135">
        <v>-54.315588141913203</v>
      </c>
      <c r="T145" s="135">
        <v>-44.612642454170903</v>
      </c>
      <c r="U145" s="135">
        <v>-39.4106975601036</v>
      </c>
      <c r="V145" s="103">
        <v>-185.042975652498</v>
      </c>
      <c r="W145" s="135">
        <v>-44.119177203683499</v>
      </c>
      <c r="X145" s="135">
        <v>-52.375191100509603</v>
      </c>
      <c r="Y145" s="135">
        <v>-54.141116592863597</v>
      </c>
      <c r="Z145" s="135">
        <v>-48.628990172156001</v>
      </c>
      <c r="AA145" s="103">
        <v>-199.26447506921301</v>
      </c>
      <c r="AB145" s="135">
        <v>-36.817766633669699</v>
      </c>
      <c r="AC145" s="135">
        <v>-16.089953626634799</v>
      </c>
      <c r="AD145" s="135">
        <v>-33.2038419041384</v>
      </c>
      <c r="AE145" s="135">
        <v>-15.2637238543329</v>
      </c>
      <c r="AF145" s="103">
        <v>-101.37528601877599</v>
      </c>
      <c r="AG145" s="135">
        <v>-49.849863427690799</v>
      </c>
      <c r="AH145" s="135">
        <v>-21.344526128977002</v>
      </c>
      <c r="AI145" s="135">
        <v>-59.390618356011402</v>
      </c>
      <c r="AJ145" s="135">
        <v>329.688834217666</v>
      </c>
      <c r="AK145" s="103">
        <v>199.103826304987</v>
      </c>
      <c r="AL145" s="135">
        <v>-57.175343294107101</v>
      </c>
      <c r="AM145" s="135">
        <v>-57.175343294107101</v>
      </c>
      <c r="AN145" s="135">
        <v>-54.683625098711097</v>
      </c>
      <c r="AO145" s="135">
        <v>-54.683625098710898</v>
      </c>
      <c r="AP145" s="135">
        <v>-60.154964552581902</v>
      </c>
      <c r="AQ145" s="349">
        <v>-60.154964552582001</v>
      </c>
      <c r="AR145" s="135">
        <v>106.439143621139</v>
      </c>
      <c r="AS145" s="408">
        <f t="shared" si="20"/>
        <v>106.4391436211388</v>
      </c>
      <c r="AT145" s="103">
        <v>-65.574789324261204</v>
      </c>
      <c r="AU145" s="103">
        <v>-65.574789324261204</v>
      </c>
      <c r="AV145" s="135">
        <v>-97.693581284000302</v>
      </c>
      <c r="AW145" s="135">
        <v>-103.417660595244</v>
      </c>
      <c r="AX145" s="135">
        <v>-118.41359867128701</v>
      </c>
      <c r="AY145" s="135">
        <v>-102.666854050155</v>
      </c>
      <c r="AZ145" s="103">
        <v>-422.19169460068599</v>
      </c>
      <c r="BA145" s="135">
        <v>-142.393274998886</v>
      </c>
      <c r="BB145"/>
      <c r="BC145" s="165">
        <f t="shared" si="19"/>
        <v>0.45754995494475081</v>
      </c>
      <c r="BD145" s="463"/>
    </row>
    <row r="146" spans="1:56">
      <c r="A146" s="21" t="s">
        <v>206</v>
      </c>
      <c r="B146" s="29" t="s">
        <v>48</v>
      </c>
      <c r="C146" s="98">
        <v>-15</v>
      </c>
      <c r="D146" s="98">
        <v>1</v>
      </c>
      <c r="E146" s="98">
        <v>-2</v>
      </c>
      <c r="F146" s="98">
        <v>2</v>
      </c>
      <c r="G146" s="103">
        <v>-14</v>
      </c>
      <c r="H146" s="98">
        <v>0</v>
      </c>
      <c r="I146" s="98">
        <v>0</v>
      </c>
      <c r="J146" s="98">
        <v>0</v>
      </c>
      <c r="K146" s="98">
        <v>-2.7560034359947299</v>
      </c>
      <c r="L146" s="103">
        <v>-2.7560034359947299</v>
      </c>
      <c r="M146" s="135">
        <v>3.5388829694490101E-2</v>
      </c>
      <c r="N146" s="135">
        <v>-7.8754024660156602E-3</v>
      </c>
      <c r="O146" s="135">
        <v>3.7659041699853301E-3</v>
      </c>
      <c r="P146" s="135">
        <v>-2.1269675061987101E-2</v>
      </c>
      <c r="Q146" s="103">
        <v>1.0009656336472701E-2</v>
      </c>
      <c r="R146" s="135">
        <v>0</v>
      </c>
      <c r="S146" s="135">
        <v>0</v>
      </c>
      <c r="T146" s="135">
        <v>0</v>
      </c>
      <c r="U146" s="135">
        <v>0</v>
      </c>
      <c r="V146" s="103">
        <v>0</v>
      </c>
      <c r="W146" s="135">
        <v>0</v>
      </c>
      <c r="X146" s="135">
        <v>0</v>
      </c>
      <c r="Y146" s="135">
        <v>0</v>
      </c>
      <c r="Z146" s="135">
        <v>-45.761107891886297</v>
      </c>
      <c r="AA146" s="103">
        <v>-45.761107891886297</v>
      </c>
      <c r="AB146" s="135">
        <v>-0.40873503782354398</v>
      </c>
      <c r="AC146" s="135">
        <v>-0.147858773948324</v>
      </c>
      <c r="AD146" s="135">
        <v>-0.43499486647979202</v>
      </c>
      <c r="AE146" s="135">
        <v>-6.5637572329263802</v>
      </c>
      <c r="AF146" s="103">
        <v>-7.5553459111780397</v>
      </c>
      <c r="AG146" s="135">
        <v>-0.93523566966551097</v>
      </c>
      <c r="AH146" s="135">
        <v>0.20044799940894201</v>
      </c>
      <c r="AI146" s="135">
        <v>-2.7006204016898399</v>
      </c>
      <c r="AJ146" s="135">
        <v>4.0957616257480396</v>
      </c>
      <c r="AK146" s="103">
        <v>0.66035355380160399</v>
      </c>
      <c r="AL146" s="135">
        <v>1.33396068772677</v>
      </c>
      <c r="AM146" s="135">
        <v>1.3339606877268</v>
      </c>
      <c r="AN146" s="135">
        <v>10.826448421317</v>
      </c>
      <c r="AO146" s="135">
        <v>10.826448421317</v>
      </c>
      <c r="AP146" s="135">
        <v>9.0227958006913003</v>
      </c>
      <c r="AQ146" s="349">
        <v>9.0227958006912008</v>
      </c>
      <c r="AR146" s="135">
        <v>-27.747062459807299</v>
      </c>
      <c r="AS146" s="408">
        <f t="shared" si="20"/>
        <v>-27.747062459807232</v>
      </c>
      <c r="AT146" s="103">
        <v>-6.5638575500722203</v>
      </c>
      <c r="AU146" s="103">
        <v>-6.56385755007223</v>
      </c>
      <c r="AV146" s="135">
        <v>1.726</v>
      </c>
      <c r="AW146" s="135">
        <v>2.7909999999999999</v>
      </c>
      <c r="AX146" s="135">
        <v>2.0398526829146602</v>
      </c>
      <c r="AY146" s="135">
        <v>-9.9940477102733496</v>
      </c>
      <c r="AZ146" s="103">
        <v>-3.32819502735869</v>
      </c>
      <c r="BA146" s="135">
        <v>0</v>
      </c>
      <c r="BB146"/>
      <c r="BC146" s="165">
        <f t="shared" si="19"/>
        <v>-1</v>
      </c>
      <c r="BD146" s="463"/>
    </row>
    <row r="147" spans="1:56">
      <c r="A147" s="21" t="s">
        <v>207</v>
      </c>
      <c r="B147" s="28" t="s">
        <v>50</v>
      </c>
      <c r="C147" s="60">
        <v>51</v>
      </c>
      <c r="D147" s="60">
        <v>123</v>
      </c>
      <c r="E147" s="60">
        <v>96</v>
      </c>
      <c r="F147" s="60">
        <v>58</v>
      </c>
      <c r="G147" s="61">
        <v>328</v>
      </c>
      <c r="H147" s="60">
        <v>80.474100081194905</v>
      </c>
      <c r="I147" s="60">
        <v>106.173489427536</v>
      </c>
      <c r="J147" s="60">
        <v>111.607125386931</v>
      </c>
      <c r="K147" s="60">
        <v>36.495048454351597</v>
      </c>
      <c r="L147" s="61">
        <v>334.74976335001401</v>
      </c>
      <c r="M147" s="134">
        <v>86.660368967125905</v>
      </c>
      <c r="N147" s="134">
        <v>112.140990193863</v>
      </c>
      <c r="O147" s="134">
        <v>91.931082816494794</v>
      </c>
      <c r="P147" s="134">
        <v>40.6345833642321</v>
      </c>
      <c r="Q147" s="61">
        <v>331.36702534171599</v>
      </c>
      <c r="R147" s="134">
        <v>97.185116626458793</v>
      </c>
      <c r="S147" s="134">
        <v>134.65548271845299</v>
      </c>
      <c r="T147" s="134">
        <v>105.698940692786</v>
      </c>
      <c r="U147" s="134">
        <v>127.48996486642601</v>
      </c>
      <c r="V147" s="61">
        <v>465.029504904124</v>
      </c>
      <c r="W147" s="134">
        <v>108.576916250436</v>
      </c>
      <c r="X147" s="134">
        <v>134.665365221755</v>
      </c>
      <c r="Y147" s="134">
        <v>131.66694098021699</v>
      </c>
      <c r="Z147" s="134">
        <v>89.869266354204896</v>
      </c>
      <c r="AA147" s="61">
        <v>464.77848880661298</v>
      </c>
      <c r="AB147" s="134">
        <v>73.551265758309</v>
      </c>
      <c r="AC147" s="134">
        <v>61.907815439953502</v>
      </c>
      <c r="AD147" s="134">
        <v>89.442027665479003</v>
      </c>
      <c r="AE147" s="134">
        <v>74.463786112969004</v>
      </c>
      <c r="AF147" s="61">
        <v>299.36489497671101</v>
      </c>
      <c r="AG147" s="134">
        <v>109.42224872852501</v>
      </c>
      <c r="AH147" s="134">
        <v>528.03011668947397</v>
      </c>
      <c r="AI147" s="134">
        <v>129.72190419770399</v>
      </c>
      <c r="AJ147" s="134">
        <v>-22.583863022929101</v>
      </c>
      <c r="AK147" s="61">
        <v>744.59040659277503</v>
      </c>
      <c r="AL147" s="134">
        <v>-57.810245803407398</v>
      </c>
      <c r="AM147" s="134">
        <v>-57.810245803407398</v>
      </c>
      <c r="AN147" s="134">
        <v>147.47189575098699</v>
      </c>
      <c r="AO147" s="134">
        <v>147.47189575098679</v>
      </c>
      <c r="AP147" s="134">
        <v>148.06965038156901</v>
      </c>
      <c r="AQ147" s="348">
        <v>148.06965038156861</v>
      </c>
      <c r="AR147" s="134">
        <v>194.188292933024</v>
      </c>
      <c r="AS147" s="348">
        <f t="shared" si="20"/>
        <v>194.18829293302397</v>
      </c>
      <c r="AT147" s="61">
        <v>431.91959326217199</v>
      </c>
      <c r="AU147" s="61">
        <v>431.91959326217199</v>
      </c>
      <c r="AV147" s="134">
        <v>235.73857870103899</v>
      </c>
      <c r="AW147" s="134">
        <v>252.062387040077</v>
      </c>
      <c r="AX147" s="134">
        <v>284.64327327222099</v>
      </c>
      <c r="AY147" s="134">
        <v>133.60589547618699</v>
      </c>
      <c r="AZ147" s="61">
        <v>906.050134489524</v>
      </c>
      <c r="BA147" s="134">
        <v>327.53052886269302</v>
      </c>
      <c r="BB147"/>
      <c r="BC147" s="165">
        <f t="shared" si="19"/>
        <v>0.38938026464503106</v>
      </c>
      <c r="BD147" s="463"/>
    </row>
    <row r="148" spans="1:56">
      <c r="A148" s="21" t="s">
        <v>208</v>
      </c>
      <c r="B148" s="29" t="s">
        <v>52</v>
      </c>
      <c r="C148" s="98">
        <v>-24</v>
      </c>
      <c r="D148" s="98">
        <v>-32</v>
      </c>
      <c r="E148" s="98">
        <v>-27</v>
      </c>
      <c r="F148" s="98">
        <v>-19</v>
      </c>
      <c r="G148" s="103">
        <v>-102</v>
      </c>
      <c r="H148" s="98">
        <v>-26.986817415973501</v>
      </c>
      <c r="I148" s="98">
        <v>-29.849179673987599</v>
      </c>
      <c r="J148" s="98">
        <v>-32.233018746427099</v>
      </c>
      <c r="K148" s="98">
        <v>-12.5460943733435</v>
      </c>
      <c r="L148" s="103">
        <v>-101.61511020973199</v>
      </c>
      <c r="M148" s="135">
        <v>-26.0512363409015</v>
      </c>
      <c r="N148" s="135">
        <v>-31.116482901389599</v>
      </c>
      <c r="O148" s="135">
        <v>-27.5160033269118</v>
      </c>
      <c r="P148" s="135">
        <v>-12.453473638396099</v>
      </c>
      <c r="Q148" s="103">
        <v>-97.137196207599104</v>
      </c>
      <c r="R148" s="135">
        <v>-27.493504010058199</v>
      </c>
      <c r="S148" s="135">
        <v>-36.184116828623999</v>
      </c>
      <c r="T148" s="135">
        <v>-29.170552219222401</v>
      </c>
      <c r="U148" s="135">
        <v>-31.557918504614001</v>
      </c>
      <c r="V148" s="103">
        <v>-124.40609156251899</v>
      </c>
      <c r="W148" s="135">
        <v>-29.262710209709098</v>
      </c>
      <c r="X148" s="135">
        <v>-36.401806361596101</v>
      </c>
      <c r="Y148" s="135">
        <v>-34.939796637120601</v>
      </c>
      <c r="Z148" s="135">
        <v>-31.220920634711899</v>
      </c>
      <c r="AA148" s="103">
        <v>-131.82523384313799</v>
      </c>
      <c r="AB148" s="135">
        <v>-21.662567311278099</v>
      </c>
      <c r="AC148" s="135">
        <v>-25.3780896277921</v>
      </c>
      <c r="AD148" s="135">
        <v>-26.484336994454601</v>
      </c>
      <c r="AE148" s="135">
        <v>-18.584928142770899</v>
      </c>
      <c r="AF148" s="103">
        <v>-92.109922076295703</v>
      </c>
      <c r="AG148" s="135">
        <v>-30.049956260464299</v>
      </c>
      <c r="AH148" s="135">
        <v>-131.95169245952101</v>
      </c>
      <c r="AI148" s="135">
        <v>-31.1789819571446</v>
      </c>
      <c r="AJ148" s="135">
        <v>6.3135247420327598</v>
      </c>
      <c r="AK148" s="103">
        <v>-186.86710593509801</v>
      </c>
      <c r="AL148" s="135">
        <v>-42.017555911141102</v>
      </c>
      <c r="AM148" s="135">
        <v>-42.017555911141102</v>
      </c>
      <c r="AN148" s="135">
        <v>-34.828685179842203</v>
      </c>
      <c r="AO148" s="135">
        <v>-34.828685179842196</v>
      </c>
      <c r="AP148" s="135">
        <v>-37.994342850936</v>
      </c>
      <c r="AQ148" s="349">
        <v>-37.994342850935695</v>
      </c>
      <c r="AR148" s="135">
        <v>-44.450086599776697</v>
      </c>
      <c r="AS148" s="408">
        <f t="shared" si="20"/>
        <v>-44.450086599776995</v>
      </c>
      <c r="AT148" s="103">
        <v>-159.29067054169599</v>
      </c>
      <c r="AU148" s="103">
        <v>-159.29067054169599</v>
      </c>
      <c r="AV148" s="135">
        <v>-57.764709274207902</v>
      </c>
      <c r="AW148" s="135">
        <v>-54.925037916724897</v>
      </c>
      <c r="AX148" s="135">
        <v>-59.766771169914598</v>
      </c>
      <c r="AY148" s="135">
        <v>-31.054027192099401</v>
      </c>
      <c r="AZ148" s="103">
        <v>-203.51054555294701</v>
      </c>
      <c r="BA148" s="135">
        <v>-70.846944140006698</v>
      </c>
      <c r="BB148"/>
      <c r="BC148" s="165">
        <f t="shared" si="19"/>
        <v>0.22647452103840249</v>
      </c>
      <c r="BD148" s="463"/>
    </row>
    <row r="149" spans="1:56">
      <c r="A149" s="21" t="s">
        <v>209</v>
      </c>
      <c r="B149" s="36" t="s">
        <v>54</v>
      </c>
      <c r="C149" s="61">
        <v>27</v>
      </c>
      <c r="D149" s="61">
        <v>91</v>
      </c>
      <c r="E149" s="61">
        <v>69</v>
      </c>
      <c r="F149" s="61">
        <v>39</v>
      </c>
      <c r="G149" s="61">
        <v>226</v>
      </c>
      <c r="H149" s="61">
        <v>53.4872826652215</v>
      </c>
      <c r="I149" s="61">
        <v>76.324309753547993</v>
      </c>
      <c r="J149" s="61">
        <v>79.374106640504195</v>
      </c>
      <c r="K149" s="61">
        <v>23.9489540810082</v>
      </c>
      <c r="L149" s="61">
        <v>233.13465314028201</v>
      </c>
      <c r="M149" s="137">
        <v>60.609132626224401</v>
      </c>
      <c r="N149" s="137">
        <v>81.024507292473601</v>
      </c>
      <c r="O149" s="137">
        <v>64.415079489582993</v>
      </c>
      <c r="P149" s="137">
        <v>28.181109725835899</v>
      </c>
      <c r="Q149" s="61">
        <v>234.22982913411701</v>
      </c>
      <c r="R149" s="137">
        <v>69.691612616400505</v>
      </c>
      <c r="S149" s="137">
        <v>98.4713658898293</v>
      </c>
      <c r="T149" s="137">
        <v>76.528388473563794</v>
      </c>
      <c r="U149" s="137">
        <v>95.932046361812098</v>
      </c>
      <c r="V149" s="61">
        <v>340.62341334160601</v>
      </c>
      <c r="W149" s="137">
        <v>79.314206040726702</v>
      </c>
      <c r="X149" s="137">
        <v>98.263558860159407</v>
      </c>
      <c r="Y149" s="137">
        <v>96.727144343096001</v>
      </c>
      <c r="Z149" s="137">
        <v>58.648345719493001</v>
      </c>
      <c r="AA149" s="61">
        <v>332.95325496347499</v>
      </c>
      <c r="AB149" s="137">
        <v>51.888698447030897</v>
      </c>
      <c r="AC149" s="137">
        <v>36.529725812161502</v>
      </c>
      <c r="AD149" s="137">
        <v>62.957690671024402</v>
      </c>
      <c r="AE149" s="137">
        <v>55.878857970198098</v>
      </c>
      <c r="AF149" s="61">
        <v>207.254972900415</v>
      </c>
      <c r="AG149" s="137">
        <v>79.372292468060905</v>
      </c>
      <c r="AH149" s="137">
        <v>396.07842422995299</v>
      </c>
      <c r="AI149" s="137">
        <v>98.542922240559804</v>
      </c>
      <c r="AJ149" s="137">
        <v>-16.270338280896102</v>
      </c>
      <c r="AK149" s="61">
        <v>557.72330065767699</v>
      </c>
      <c r="AL149" s="137">
        <v>-99.827801714548499</v>
      </c>
      <c r="AM149" s="137">
        <v>-99.827801714548499</v>
      </c>
      <c r="AN149" s="137">
        <v>112.643210571145</v>
      </c>
      <c r="AO149" s="137">
        <v>112.64321057114461</v>
      </c>
      <c r="AP149" s="137">
        <v>110.075307530633</v>
      </c>
      <c r="AQ149" s="348">
        <v>110.0753075306329</v>
      </c>
      <c r="AR149" s="137">
        <v>149.73820633324701</v>
      </c>
      <c r="AS149" s="348">
        <f t="shared" si="20"/>
        <v>149.73820633324701</v>
      </c>
      <c r="AT149" s="61">
        <v>272.628922720476</v>
      </c>
      <c r="AU149" s="61">
        <v>272.628922720476</v>
      </c>
      <c r="AV149" s="137">
        <v>177.97386942683201</v>
      </c>
      <c r="AW149" s="137">
        <v>197.13734912335201</v>
      </c>
      <c r="AX149" s="137">
        <v>224.876502102307</v>
      </c>
      <c r="AY149" s="137">
        <v>102.55186828408701</v>
      </c>
      <c r="AZ149" s="61">
        <v>702.53958893657705</v>
      </c>
      <c r="BA149" s="137">
        <v>256.68358472268602</v>
      </c>
      <c r="BB149"/>
      <c r="BC149" s="165">
        <f t="shared" si="19"/>
        <v>0.44225433514110835</v>
      </c>
      <c r="BD149" s="463"/>
    </row>
    <row r="150" spans="1:56">
      <c r="A150" s="21"/>
      <c r="B150" s="85"/>
      <c r="C150" s="85"/>
      <c r="D150" s="85"/>
      <c r="E150" s="85"/>
      <c r="F150" s="85"/>
      <c r="G150" s="85"/>
      <c r="H150" s="98"/>
      <c r="I150" s="98"/>
      <c r="J150" s="98"/>
      <c r="K150" s="98"/>
      <c r="L150" s="85"/>
      <c r="M150" s="135"/>
      <c r="N150" s="135"/>
      <c r="O150" s="135"/>
      <c r="P150" s="135"/>
      <c r="Q150" s="85"/>
      <c r="R150" s="135"/>
      <c r="S150" s="135"/>
      <c r="T150" s="135"/>
      <c r="U150" s="135"/>
      <c r="V150" s="8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413">
        <f t="shared" si="20"/>
        <v>0</v>
      </c>
      <c r="AT150" s="135"/>
      <c r="AU150" s="135"/>
      <c r="AV150" s="135"/>
      <c r="AW150" s="135"/>
      <c r="AX150" s="135"/>
      <c r="AY150" s="135"/>
      <c r="AZ150" s="135"/>
      <c r="BA150" s="135"/>
      <c r="BB150"/>
      <c r="BC150" s="165"/>
      <c r="BD150" s="463"/>
    </row>
    <row r="151" spans="1:56" ht="16.5" thickBot="1">
      <c r="A151" s="21"/>
      <c r="B151" s="99" t="s">
        <v>210</v>
      </c>
      <c r="C151" s="100"/>
      <c r="D151" s="100"/>
      <c r="E151" s="100"/>
      <c r="F151" s="100"/>
      <c r="G151" s="100"/>
      <c r="H151" s="150"/>
      <c r="I151" s="150"/>
      <c r="J151" s="150"/>
      <c r="K151" s="150"/>
      <c r="L151" s="100"/>
      <c r="M151" s="151"/>
      <c r="N151" s="151"/>
      <c r="O151" s="151"/>
      <c r="P151" s="151"/>
      <c r="Q151" s="100"/>
      <c r="R151" s="151"/>
      <c r="S151" s="151"/>
      <c r="T151" s="151"/>
      <c r="U151" s="151"/>
      <c r="V151" s="100"/>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414">
        <f t="shared" si="20"/>
        <v>0</v>
      </c>
      <c r="AT151" s="151"/>
      <c r="AU151" s="151"/>
      <c r="AV151" s="151"/>
      <c r="AW151" s="151"/>
      <c r="AX151" s="151"/>
      <c r="AY151" s="151"/>
      <c r="AZ151" s="151"/>
      <c r="BA151" s="151"/>
      <c r="BB151"/>
      <c r="BC151" s="369"/>
      <c r="BD151" s="463"/>
    </row>
    <row r="152" spans="1:56">
      <c r="A152" s="21"/>
      <c r="B152" s="85"/>
      <c r="C152" s="85"/>
      <c r="D152" s="85"/>
      <c r="E152" s="85"/>
      <c r="F152" s="85"/>
      <c r="G152" s="85"/>
      <c r="H152" s="98"/>
      <c r="I152" s="98"/>
      <c r="J152" s="98"/>
      <c r="K152" s="98"/>
      <c r="L152" s="85"/>
      <c r="M152" s="135"/>
      <c r="N152" s="135"/>
      <c r="O152" s="135"/>
      <c r="P152" s="135"/>
      <c r="Q152" s="85"/>
      <c r="R152" s="135"/>
      <c r="S152" s="135"/>
      <c r="T152" s="135"/>
      <c r="U152" s="135"/>
      <c r="V152" s="85"/>
      <c r="W152" s="135"/>
      <c r="X152" s="135"/>
      <c r="Y152" s="135"/>
      <c r="Z152" s="135"/>
      <c r="AA152" s="135"/>
      <c r="AB152" s="135"/>
      <c r="AC152" s="135"/>
      <c r="AD152" s="135"/>
      <c r="AE152" s="135"/>
      <c r="AF152" s="135"/>
      <c r="AG152" s="135"/>
      <c r="AH152" s="135"/>
      <c r="AI152" s="135"/>
      <c r="AJ152" s="135"/>
      <c r="AK152" s="135"/>
      <c r="AL152" s="135"/>
      <c r="AM152" s="138" t="s">
        <v>596</v>
      </c>
      <c r="AN152" s="135"/>
      <c r="AO152" s="138" t="s">
        <v>596</v>
      </c>
      <c r="AP152" s="135"/>
      <c r="AQ152" s="138" t="str">
        <f>+$AM$13</f>
        <v>IFRS 17</v>
      </c>
      <c r="AR152" s="135"/>
      <c r="AS152" s="410" t="str">
        <f>+$AM$13</f>
        <v>IFRS 17</v>
      </c>
      <c r="AT152" s="135"/>
      <c r="AU152" s="138" t="s">
        <v>596</v>
      </c>
      <c r="AV152" s="135"/>
      <c r="AW152" s="135"/>
      <c r="AX152" s="135"/>
      <c r="AY152" s="135"/>
      <c r="AZ152" s="135"/>
      <c r="BA152" s="135"/>
      <c r="BB152"/>
      <c r="BC152" s="167"/>
      <c r="BD152" s="463"/>
    </row>
    <row r="153" spans="1:56" ht="25.5">
      <c r="A153" s="21"/>
      <c r="B153" s="101" t="s">
        <v>24</v>
      </c>
      <c r="C153" s="102" t="s">
        <v>100</v>
      </c>
      <c r="D153" s="102" t="s">
        <v>101</v>
      </c>
      <c r="E153" s="102" t="s">
        <v>102</v>
      </c>
      <c r="F153" s="102" t="s">
        <v>103</v>
      </c>
      <c r="G153" s="102" t="s">
        <v>104</v>
      </c>
      <c r="H153" s="152" t="s">
        <v>483</v>
      </c>
      <c r="I153" s="152" t="s">
        <v>484</v>
      </c>
      <c r="J153" s="152" t="s">
        <v>485</v>
      </c>
      <c r="K153" s="102" t="s">
        <v>486</v>
      </c>
      <c r="L153" s="102" t="s">
        <v>487</v>
      </c>
      <c r="M153" s="138" t="s">
        <v>488</v>
      </c>
      <c r="N153" s="138" t="s">
        <v>489</v>
      </c>
      <c r="O153" s="138" t="s">
        <v>490</v>
      </c>
      <c r="P153" s="138" t="s">
        <v>491</v>
      </c>
      <c r="Q153" s="102" t="s">
        <v>492</v>
      </c>
      <c r="R153" s="138" t="s">
        <v>493</v>
      </c>
      <c r="S153" s="138" t="s">
        <v>494</v>
      </c>
      <c r="T153" s="138" t="s">
        <v>495</v>
      </c>
      <c r="U153" s="138" t="s">
        <v>496</v>
      </c>
      <c r="V153" s="102" t="s">
        <v>497</v>
      </c>
      <c r="W153" s="138" t="s">
        <v>498</v>
      </c>
      <c r="X153" s="138" t="s">
        <v>499</v>
      </c>
      <c r="Y153" s="138" t="s">
        <v>500</v>
      </c>
      <c r="Z153" s="138" t="s">
        <v>501</v>
      </c>
      <c r="AA153" s="138" t="s">
        <v>502</v>
      </c>
      <c r="AB153" s="138" t="s">
        <v>503</v>
      </c>
      <c r="AC153" s="138" t="s">
        <v>504</v>
      </c>
      <c r="AD153" s="138" t="s">
        <v>505</v>
      </c>
      <c r="AE153" s="138" t="s">
        <v>506</v>
      </c>
      <c r="AF153" s="138" t="s">
        <v>507</v>
      </c>
      <c r="AG153" s="138" t="s">
        <v>508</v>
      </c>
      <c r="AH153" s="138" t="s">
        <v>509</v>
      </c>
      <c r="AI153" s="138" t="s">
        <v>510</v>
      </c>
      <c r="AJ153" s="138" t="s">
        <v>511</v>
      </c>
      <c r="AK153" s="138" t="s">
        <v>512</v>
      </c>
      <c r="AL153" s="138" t="s">
        <v>513</v>
      </c>
      <c r="AM153" s="138" t="s">
        <v>513</v>
      </c>
      <c r="AN153" s="138" t="s">
        <v>570</v>
      </c>
      <c r="AO153" s="138" t="s">
        <v>570</v>
      </c>
      <c r="AP153" s="138" t="s">
        <v>574</v>
      </c>
      <c r="AQ153" s="138" t="s">
        <v>574</v>
      </c>
      <c r="AR153" s="138" t="s">
        <v>599</v>
      </c>
      <c r="AS153" s="410" t="str">
        <f>AS134</f>
        <v>Q4-22
Stated</v>
      </c>
      <c r="AT153" s="138" t="s">
        <v>600</v>
      </c>
      <c r="AU153" s="138" t="s">
        <v>600</v>
      </c>
      <c r="AV153" s="138" t="s">
        <v>605</v>
      </c>
      <c r="AW153" s="138" t="s">
        <v>614</v>
      </c>
      <c r="AX153" s="138" t="s">
        <v>619</v>
      </c>
      <c r="AY153" s="138" t="s">
        <v>626</v>
      </c>
      <c r="AZ153" s="138" t="s">
        <v>627</v>
      </c>
      <c r="BA153" s="138" t="str">
        <f t="shared" ref="BA153" si="21">BA$14</f>
        <v>Q1-24
Stated</v>
      </c>
      <c r="BB153"/>
      <c r="BC153" s="370" t="str">
        <f>LEFT($AV:$AV,2)&amp;"/"&amp;LEFT(BA:BA,2)</f>
        <v>Q1/Q1</v>
      </c>
      <c r="BD153" s="463"/>
    </row>
    <row r="154" spans="1:56">
      <c r="A154" s="21"/>
      <c r="B154" s="26"/>
      <c r="C154" s="85"/>
      <c r="D154" s="85"/>
      <c r="E154" s="85"/>
      <c r="F154" s="85"/>
      <c r="G154" s="85"/>
      <c r="H154" s="98"/>
      <c r="I154" s="98"/>
      <c r="J154" s="98"/>
      <c r="K154" s="98"/>
      <c r="L154" s="85"/>
      <c r="M154" s="135"/>
      <c r="N154" s="135"/>
      <c r="O154" s="135"/>
      <c r="P154" s="135"/>
      <c r="Q154" s="85"/>
      <c r="R154" s="135"/>
      <c r="S154" s="135"/>
      <c r="T154" s="135"/>
      <c r="U154" s="135"/>
      <c r="V154" s="8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413"/>
      <c r="AT154" s="135"/>
      <c r="AU154" s="135"/>
      <c r="AV154" s="135"/>
      <c r="AW154" s="135"/>
      <c r="AX154" s="135"/>
      <c r="AY154" s="135"/>
      <c r="AZ154" s="135"/>
      <c r="BA154" s="135"/>
      <c r="BB154"/>
      <c r="BC154" s="341"/>
      <c r="BD154" s="463"/>
    </row>
    <row r="155" spans="1:56">
      <c r="A155" s="21" t="s">
        <v>211</v>
      </c>
      <c r="B155" s="28" t="s">
        <v>26</v>
      </c>
      <c r="C155" s="60">
        <v>418</v>
      </c>
      <c r="D155" s="60">
        <v>449</v>
      </c>
      <c r="E155" s="60">
        <v>406</v>
      </c>
      <c r="F155" s="60">
        <v>416</v>
      </c>
      <c r="G155" s="61">
        <v>1689</v>
      </c>
      <c r="H155" s="60">
        <v>398.029</v>
      </c>
      <c r="I155" s="60">
        <v>413.238</v>
      </c>
      <c r="J155" s="74">
        <v>405.56799999999998</v>
      </c>
      <c r="K155" s="74">
        <v>408.94400000000002</v>
      </c>
      <c r="L155" s="61">
        <v>1625.779</v>
      </c>
      <c r="M155" s="139">
        <v>400.43200000000002</v>
      </c>
      <c r="N155" s="139">
        <v>436.18400000000003</v>
      </c>
      <c r="O155" s="139">
        <v>412.48500000000001</v>
      </c>
      <c r="P155" s="139">
        <v>412.49400000000003</v>
      </c>
      <c r="Q155" s="61">
        <v>1661.595</v>
      </c>
      <c r="R155" s="139">
        <v>470.78199999999998</v>
      </c>
      <c r="S155" s="139">
        <v>476.649</v>
      </c>
      <c r="T155" s="139">
        <v>452.601</v>
      </c>
      <c r="U155" s="139">
        <v>484.55200000000002</v>
      </c>
      <c r="V155" s="61">
        <v>1884.5840000000001</v>
      </c>
      <c r="W155" s="139">
        <v>452.34300000000002</v>
      </c>
      <c r="X155" s="139">
        <v>482.63</v>
      </c>
      <c r="Y155" s="139">
        <v>462.15800000000002</v>
      </c>
      <c r="Z155" s="134">
        <v>485.41500000000002</v>
      </c>
      <c r="AA155" s="61">
        <v>1882.546</v>
      </c>
      <c r="AB155" s="139">
        <v>444.23500000000001</v>
      </c>
      <c r="AC155" s="139">
        <v>430.57900000000001</v>
      </c>
      <c r="AD155" s="139">
        <v>461.71100000000001</v>
      </c>
      <c r="AE155" s="139">
        <v>490.00299999999999</v>
      </c>
      <c r="AF155" s="61">
        <v>1826.528</v>
      </c>
      <c r="AG155" s="139">
        <v>487.83300000000003</v>
      </c>
      <c r="AH155" s="139">
        <v>582.45299999999997</v>
      </c>
      <c r="AI155" s="139">
        <v>612.21</v>
      </c>
      <c r="AJ155" s="139">
        <v>596.99300000000005</v>
      </c>
      <c r="AK155" s="61">
        <v>2279.489</v>
      </c>
      <c r="AL155" s="139">
        <v>618.92600000000004</v>
      </c>
      <c r="AM155" s="139">
        <v>618.92600000000004</v>
      </c>
      <c r="AN155" s="139">
        <v>621.96699999999998</v>
      </c>
      <c r="AO155" s="139">
        <v>621.96699999999998</v>
      </c>
      <c r="AP155" s="139">
        <v>618.00300000000004</v>
      </c>
      <c r="AQ155" s="139">
        <v>618.00299999999993</v>
      </c>
      <c r="AR155" s="139">
        <v>683.67899999999997</v>
      </c>
      <c r="AS155" s="139">
        <f>AU155-AM155-AO155-AQ155</f>
        <v>683.67899999999986</v>
      </c>
      <c r="AT155" s="61">
        <v>2542.5749999999998</v>
      </c>
      <c r="AU155" s="61">
        <v>2542.5749999999998</v>
      </c>
      <c r="AV155" s="139">
        <v>760.74900000000002</v>
      </c>
      <c r="AW155" s="139">
        <v>759.74599999999998</v>
      </c>
      <c r="AX155" s="139">
        <v>783.33</v>
      </c>
      <c r="AY155" s="139">
        <v>713.86199999999997</v>
      </c>
      <c r="AZ155" s="61">
        <v>3017.6869999999999</v>
      </c>
      <c r="BA155" s="139">
        <v>774.73299999999995</v>
      </c>
      <c r="BB155"/>
      <c r="BC155" s="165">
        <f t="shared" ref="BC155:BC168" si="22">IF(ISERROR($BA155/AV155),"ns",IF($BA155/AV155&gt;200%,"x"&amp;(ROUND($BA155/AV155,1)),IF($BA155/AV155&lt;0,"ns",$BA155/AV155-1)))</f>
        <v>1.8381884169417217E-2</v>
      </c>
      <c r="BD155" s="463"/>
    </row>
    <row r="156" spans="1:56">
      <c r="A156" s="21" t="s">
        <v>212</v>
      </c>
      <c r="B156" s="29" t="s">
        <v>28</v>
      </c>
      <c r="C156" s="98">
        <v>-231</v>
      </c>
      <c r="D156" s="98">
        <v>-235</v>
      </c>
      <c r="E156" s="98">
        <v>-230</v>
      </c>
      <c r="F156" s="98">
        <v>-279</v>
      </c>
      <c r="G156" s="103">
        <v>-975</v>
      </c>
      <c r="H156" s="92">
        <v>-233.23699999999999</v>
      </c>
      <c r="I156" s="92">
        <v>-237.93600000000001</v>
      </c>
      <c r="J156" s="92">
        <v>-231.947</v>
      </c>
      <c r="K156" s="92">
        <v>-323.12700000000001</v>
      </c>
      <c r="L156" s="93">
        <v>-1026.2470000000001</v>
      </c>
      <c r="M156" s="92">
        <v>-240.01900000000001</v>
      </c>
      <c r="N156" s="92">
        <v>-251.209</v>
      </c>
      <c r="O156" s="92">
        <v>-242.92500000000001</v>
      </c>
      <c r="P156" s="92">
        <v>-315.18400000000003</v>
      </c>
      <c r="Q156" s="93">
        <v>-1049.337</v>
      </c>
      <c r="R156" s="92">
        <v>-305.31099999999998</v>
      </c>
      <c r="S156" s="92">
        <v>-286.79899999999998</v>
      </c>
      <c r="T156" s="92">
        <v>-290.25</v>
      </c>
      <c r="U156" s="92">
        <v>-331.536</v>
      </c>
      <c r="V156" s="93">
        <v>-1213.896</v>
      </c>
      <c r="W156" s="92">
        <v>-299.30200000000002</v>
      </c>
      <c r="X156" s="92">
        <v>-302.04700000000003</v>
      </c>
      <c r="Y156" s="92">
        <v>-283.31299999999999</v>
      </c>
      <c r="Z156" s="92">
        <v>-317.30899999999997</v>
      </c>
      <c r="AA156" s="93">
        <v>-1201.971</v>
      </c>
      <c r="AB156" s="92">
        <v>-294.49200000000002</v>
      </c>
      <c r="AC156" s="92">
        <v>-297.85500000000002</v>
      </c>
      <c r="AD156" s="92">
        <v>-281.78399999999999</v>
      </c>
      <c r="AE156" s="92">
        <v>-332.21600000000001</v>
      </c>
      <c r="AF156" s="93">
        <v>-1206.347</v>
      </c>
      <c r="AG156" s="92">
        <v>-300.12599999999998</v>
      </c>
      <c r="AH156" s="92">
        <v>-361.42099999999999</v>
      </c>
      <c r="AI156" s="92">
        <v>-382.54500000000002</v>
      </c>
      <c r="AJ156" s="92">
        <v>-708.524</v>
      </c>
      <c r="AK156" s="93">
        <v>-1752.616</v>
      </c>
      <c r="AL156" s="92">
        <v>-405.48</v>
      </c>
      <c r="AM156" s="92">
        <v>-405.48</v>
      </c>
      <c r="AN156" s="92">
        <v>-402.93399999999997</v>
      </c>
      <c r="AO156" s="92">
        <v>-402.93399999999997</v>
      </c>
      <c r="AP156" s="92">
        <v>-375.988</v>
      </c>
      <c r="AQ156" s="346">
        <v>-375.98799999999994</v>
      </c>
      <c r="AR156" s="92">
        <v>-483.34700000000004</v>
      </c>
      <c r="AS156" s="406">
        <f t="shared" ref="AS156:AS168" si="23">AU156-AM156-AO156-AQ156</f>
        <v>-483.34700000000009</v>
      </c>
      <c r="AT156" s="93">
        <v>-1667.749</v>
      </c>
      <c r="AU156" s="93">
        <v>-1667.749</v>
      </c>
      <c r="AV156" s="92">
        <v>-411.548</v>
      </c>
      <c r="AW156" s="92">
        <v>-396.971</v>
      </c>
      <c r="AX156" s="92">
        <v>-393.964</v>
      </c>
      <c r="AY156" s="92">
        <v>-499.375</v>
      </c>
      <c r="AZ156" s="93">
        <v>-1701.8579999999999</v>
      </c>
      <c r="BA156" s="92">
        <v>-381.84100000000001</v>
      </c>
      <c r="BB156"/>
      <c r="BC156" s="165">
        <f t="shared" si="22"/>
        <v>-7.2183560605324271E-2</v>
      </c>
      <c r="BD156" s="463"/>
    </row>
    <row r="157" spans="1:56">
      <c r="A157" s="94" t="s">
        <v>213</v>
      </c>
      <c r="B157" s="31" t="s">
        <v>30</v>
      </c>
      <c r="C157" s="95"/>
      <c r="D157" s="95"/>
      <c r="E157" s="95"/>
      <c r="F157" s="96"/>
      <c r="G157" s="97"/>
      <c r="H157" s="96">
        <v>-8.06</v>
      </c>
      <c r="I157" s="96">
        <v>-2.1399999999999988</v>
      </c>
      <c r="J157" s="96">
        <v>0</v>
      </c>
      <c r="K157" s="96">
        <v>0</v>
      </c>
      <c r="L157" s="97">
        <v>-10.199999999999999</v>
      </c>
      <c r="M157" s="96">
        <v>-10.199999999999999</v>
      </c>
      <c r="N157" s="96">
        <v>-0.29000000000000092</v>
      </c>
      <c r="O157" s="96">
        <v>0</v>
      </c>
      <c r="P157" s="96">
        <v>0</v>
      </c>
      <c r="Q157" s="97">
        <v>-10.49</v>
      </c>
      <c r="R157" s="96">
        <v>-16.709499999999998</v>
      </c>
      <c r="S157" s="96">
        <v>-5.0904999999999996</v>
      </c>
      <c r="T157" s="96">
        <v>0</v>
      </c>
      <c r="U157" s="96">
        <v>0</v>
      </c>
      <c r="V157" s="97">
        <v>-21.799999999999997</v>
      </c>
      <c r="W157" s="96">
        <v>-15.16</v>
      </c>
      <c r="X157" s="96">
        <v>-6.9726237600000012</v>
      </c>
      <c r="Y157" s="96">
        <v>0</v>
      </c>
      <c r="Z157" s="96">
        <v>-1.4269999999783067E-4</v>
      </c>
      <c r="AA157" s="97">
        <v>-22.132766459999999</v>
      </c>
      <c r="AB157" s="96">
        <v>-15.85563</v>
      </c>
      <c r="AC157" s="96">
        <v>-9.4279275299999998</v>
      </c>
      <c r="AD157" s="96">
        <v>0</v>
      </c>
      <c r="AE157" s="96">
        <v>0</v>
      </c>
      <c r="AF157" s="97">
        <v>-25.28355753</v>
      </c>
      <c r="AG157" s="96">
        <v>-20.433127630000001</v>
      </c>
      <c r="AH157" s="96">
        <v>-12.486760449999899</v>
      </c>
      <c r="AI157" s="96">
        <v>0</v>
      </c>
      <c r="AJ157" s="96">
        <v>0</v>
      </c>
      <c r="AK157" s="97">
        <v>-32.9198880799999</v>
      </c>
      <c r="AL157" s="96">
        <v>-29.652971000000001</v>
      </c>
      <c r="AM157" s="96">
        <v>-29.652971000000001</v>
      </c>
      <c r="AN157" s="96">
        <v>-8.4381836999999962</v>
      </c>
      <c r="AO157" s="96">
        <v>-8.4381836999999962</v>
      </c>
      <c r="AP157" s="96">
        <v>0</v>
      </c>
      <c r="AQ157" s="347">
        <v>0</v>
      </c>
      <c r="AR157" s="96">
        <v>0</v>
      </c>
      <c r="AS157" s="347">
        <f t="shared" si="23"/>
        <v>0</v>
      </c>
      <c r="AT157" s="97">
        <v>-38.091154699999997</v>
      </c>
      <c r="AU157" s="97">
        <v>-38.091154699999997</v>
      </c>
      <c r="AV157" s="96">
        <v>-39.948</v>
      </c>
      <c r="AW157" s="96">
        <v>-3.0000000000285354E-4</v>
      </c>
      <c r="AX157" s="96">
        <v>0</v>
      </c>
      <c r="AY157" s="96">
        <v>0</v>
      </c>
      <c r="AZ157" s="97">
        <v>-39.948300000000003</v>
      </c>
      <c r="BA157" s="96">
        <v>0</v>
      </c>
      <c r="BB157"/>
      <c r="BC157" s="165">
        <f t="shared" si="22"/>
        <v>-1</v>
      </c>
      <c r="BD157" s="463"/>
    </row>
    <row r="158" spans="1:56">
      <c r="A158" s="21" t="s">
        <v>214</v>
      </c>
      <c r="B158" s="28" t="s">
        <v>32</v>
      </c>
      <c r="C158" s="60">
        <v>187</v>
      </c>
      <c r="D158" s="60">
        <v>214</v>
      </c>
      <c r="E158" s="60">
        <v>176</v>
      </c>
      <c r="F158" s="60">
        <v>137</v>
      </c>
      <c r="G158" s="61">
        <v>714</v>
      </c>
      <c r="H158" s="60">
        <v>164.792</v>
      </c>
      <c r="I158" s="60">
        <v>175.30199999999999</v>
      </c>
      <c r="J158" s="74">
        <v>173.62100000000001</v>
      </c>
      <c r="K158" s="74">
        <v>85.816999999999993</v>
      </c>
      <c r="L158" s="61">
        <v>599.53200000000004</v>
      </c>
      <c r="M158" s="139">
        <v>160.41300000000001</v>
      </c>
      <c r="N158" s="139">
        <v>184.97499999999999</v>
      </c>
      <c r="O158" s="139">
        <v>169.56</v>
      </c>
      <c r="P158" s="139">
        <v>97.31</v>
      </c>
      <c r="Q158" s="61">
        <v>612.25800000000004</v>
      </c>
      <c r="R158" s="139">
        <v>165.471</v>
      </c>
      <c r="S158" s="139">
        <v>189.85</v>
      </c>
      <c r="T158" s="139">
        <v>162.351</v>
      </c>
      <c r="U158" s="139">
        <v>153.01599999999999</v>
      </c>
      <c r="V158" s="61">
        <v>670.68799999999999</v>
      </c>
      <c r="W158" s="139">
        <v>153.041</v>
      </c>
      <c r="X158" s="139">
        <v>180.583</v>
      </c>
      <c r="Y158" s="139">
        <v>178.845</v>
      </c>
      <c r="Z158" s="134">
        <v>168.10599999999999</v>
      </c>
      <c r="AA158" s="61">
        <v>680.57500000000005</v>
      </c>
      <c r="AB158" s="139">
        <v>149.74299999999999</v>
      </c>
      <c r="AC158" s="139">
        <v>132.72399999999999</v>
      </c>
      <c r="AD158" s="139">
        <v>179.92699999999999</v>
      </c>
      <c r="AE158" s="139">
        <v>157.78700000000001</v>
      </c>
      <c r="AF158" s="61">
        <v>620.18100000000004</v>
      </c>
      <c r="AG158" s="139">
        <v>187.70699999999999</v>
      </c>
      <c r="AH158" s="139">
        <v>221.03200000000001</v>
      </c>
      <c r="AI158" s="139">
        <v>229.66499999999999</v>
      </c>
      <c r="AJ158" s="139">
        <v>-111.53100000000001</v>
      </c>
      <c r="AK158" s="61">
        <v>526.87300000000005</v>
      </c>
      <c r="AL158" s="139">
        <v>213.446</v>
      </c>
      <c r="AM158" s="139">
        <v>213.446</v>
      </c>
      <c r="AN158" s="139">
        <v>219.03299999999999</v>
      </c>
      <c r="AO158" s="139">
        <v>219.03299999999999</v>
      </c>
      <c r="AP158" s="139">
        <v>242.01499999999999</v>
      </c>
      <c r="AQ158" s="280">
        <v>242.01500000000004</v>
      </c>
      <c r="AR158" s="139">
        <v>200.33199999999999</v>
      </c>
      <c r="AS158" s="280">
        <f t="shared" si="23"/>
        <v>200.33199999999982</v>
      </c>
      <c r="AT158" s="61">
        <v>874.82599999999991</v>
      </c>
      <c r="AU158" s="61">
        <v>874.82599999999991</v>
      </c>
      <c r="AV158" s="139">
        <v>349.20099999999996</v>
      </c>
      <c r="AW158" s="139">
        <v>362.77500000000003</v>
      </c>
      <c r="AX158" s="139">
        <v>389.36599999999999</v>
      </c>
      <c r="AY158" s="139">
        <v>214.48700000000002</v>
      </c>
      <c r="AZ158" s="61">
        <v>1315.829</v>
      </c>
      <c r="BA158" s="139">
        <v>392.892</v>
      </c>
      <c r="BB158"/>
      <c r="BC158" s="165">
        <f t="shared" si="22"/>
        <v>0.1251170529294019</v>
      </c>
      <c r="BD158" s="463"/>
    </row>
    <row r="159" spans="1:56">
      <c r="A159" s="21" t="s">
        <v>215</v>
      </c>
      <c r="B159" s="29" t="s">
        <v>34</v>
      </c>
      <c r="C159" s="98">
        <v>-99</v>
      </c>
      <c r="D159" s="98">
        <v>-99</v>
      </c>
      <c r="E159" s="98">
        <v>-95</v>
      </c>
      <c r="F159" s="98">
        <v>-96</v>
      </c>
      <c r="G159" s="103">
        <v>-389</v>
      </c>
      <c r="H159" s="98">
        <v>-85.305999999999997</v>
      </c>
      <c r="I159" s="98">
        <v>-82.180999999999997</v>
      </c>
      <c r="J159" s="72">
        <v>-70.537999999999997</v>
      </c>
      <c r="K159" s="72">
        <v>-64.691000000000003</v>
      </c>
      <c r="L159" s="103">
        <v>-302.71600000000001</v>
      </c>
      <c r="M159" s="136">
        <v>-75.805999999999997</v>
      </c>
      <c r="N159" s="136">
        <v>-83.379000000000005</v>
      </c>
      <c r="O159" s="136">
        <v>-79.796999999999997</v>
      </c>
      <c r="P159" s="136">
        <v>-74.988</v>
      </c>
      <c r="Q159" s="103">
        <v>-313.97000000000003</v>
      </c>
      <c r="R159" s="136">
        <v>-78.665999999999997</v>
      </c>
      <c r="S159" s="136">
        <v>-62.15</v>
      </c>
      <c r="T159" s="136">
        <v>-69.930000000000007</v>
      </c>
      <c r="U159" s="136">
        <v>-64.480999999999995</v>
      </c>
      <c r="V159" s="103">
        <v>-275.22699999999998</v>
      </c>
      <c r="W159" s="136">
        <v>-66.762</v>
      </c>
      <c r="X159" s="136">
        <v>-60.984000000000002</v>
      </c>
      <c r="Y159" s="136">
        <v>-61.512999999999998</v>
      </c>
      <c r="Z159" s="135">
        <v>-61.921999999999997</v>
      </c>
      <c r="AA159" s="103">
        <v>-251.18100000000001</v>
      </c>
      <c r="AB159" s="136">
        <v>-82.436999999999998</v>
      </c>
      <c r="AC159" s="136">
        <v>-146.364</v>
      </c>
      <c r="AD159" s="136">
        <v>-86.462999999999994</v>
      </c>
      <c r="AE159" s="136">
        <v>-112.655</v>
      </c>
      <c r="AF159" s="103">
        <v>-427.91899999999998</v>
      </c>
      <c r="AG159" s="136">
        <v>-71.233000000000004</v>
      </c>
      <c r="AH159" s="136">
        <v>-103.905</v>
      </c>
      <c r="AI159" s="136">
        <v>-79.36</v>
      </c>
      <c r="AJ159" s="136">
        <v>-436.51499999999999</v>
      </c>
      <c r="AK159" s="103">
        <v>-691.01300000000003</v>
      </c>
      <c r="AL159" s="136">
        <v>-45.292999999999999</v>
      </c>
      <c r="AM159" s="136">
        <v>-45.292999999999999</v>
      </c>
      <c r="AN159" s="136">
        <v>-73.694000000000003</v>
      </c>
      <c r="AO159" s="136">
        <v>-73.693999999999988</v>
      </c>
      <c r="AP159" s="136">
        <v>-62.21</v>
      </c>
      <c r="AQ159" s="279">
        <v>-62.210000000000008</v>
      </c>
      <c r="AR159" s="136">
        <v>-130.65799999999999</v>
      </c>
      <c r="AS159" s="279">
        <f t="shared" si="23"/>
        <v>-130.65800000000002</v>
      </c>
      <c r="AT159" s="103">
        <v>-311.85500000000002</v>
      </c>
      <c r="AU159" s="103">
        <v>-311.85500000000002</v>
      </c>
      <c r="AV159" s="136">
        <v>-60.872999999999998</v>
      </c>
      <c r="AW159" s="136">
        <v>-88.756</v>
      </c>
      <c r="AX159" s="136">
        <v>-84.41</v>
      </c>
      <c r="AY159" s="136">
        <v>-95.986999999999995</v>
      </c>
      <c r="AZ159" s="103">
        <v>-330.02600000000001</v>
      </c>
      <c r="BA159" s="136">
        <v>-61.268000000000001</v>
      </c>
      <c r="BB159"/>
      <c r="BC159" s="165">
        <f t="shared" si="22"/>
        <v>6.4889195538251343E-3</v>
      </c>
      <c r="BD159" s="463"/>
    </row>
    <row r="160" spans="1:56">
      <c r="A160" s="21" t="s">
        <v>216</v>
      </c>
      <c r="B160" s="29" t="s">
        <v>38</v>
      </c>
      <c r="C160" s="98">
        <v>0</v>
      </c>
      <c r="D160" s="98">
        <v>0</v>
      </c>
      <c r="E160" s="98">
        <v>0</v>
      </c>
      <c r="F160" s="98">
        <v>0</v>
      </c>
      <c r="G160" s="103">
        <v>0</v>
      </c>
      <c r="H160" s="98">
        <v>0</v>
      </c>
      <c r="I160" s="98">
        <v>0</v>
      </c>
      <c r="J160" s="72">
        <v>0</v>
      </c>
      <c r="K160" s="72">
        <v>0</v>
      </c>
      <c r="L160" s="103">
        <v>0</v>
      </c>
      <c r="M160" s="136">
        <v>0</v>
      </c>
      <c r="N160" s="136">
        <v>0</v>
      </c>
      <c r="O160" s="136">
        <v>0</v>
      </c>
      <c r="P160" s="136">
        <v>0</v>
      </c>
      <c r="Q160" s="103">
        <v>0</v>
      </c>
      <c r="R160" s="136">
        <v>0</v>
      </c>
      <c r="S160" s="136">
        <v>0</v>
      </c>
      <c r="T160" s="136">
        <v>0</v>
      </c>
      <c r="U160" s="136">
        <v>0</v>
      </c>
      <c r="V160" s="103">
        <v>0</v>
      </c>
      <c r="W160" s="136">
        <v>0</v>
      </c>
      <c r="X160" s="136">
        <v>0</v>
      </c>
      <c r="Y160" s="136">
        <v>0</v>
      </c>
      <c r="Z160" s="135">
        <v>0</v>
      </c>
      <c r="AA160" s="103">
        <v>0</v>
      </c>
      <c r="AB160" s="136">
        <v>0</v>
      </c>
      <c r="AC160" s="136">
        <v>0</v>
      </c>
      <c r="AD160" s="136">
        <v>0</v>
      </c>
      <c r="AE160" s="136">
        <v>0</v>
      </c>
      <c r="AF160" s="103">
        <v>0</v>
      </c>
      <c r="AG160" s="136">
        <v>0</v>
      </c>
      <c r="AH160" s="136">
        <v>0.39900000000000002</v>
      </c>
      <c r="AI160" s="136">
        <v>0.94</v>
      </c>
      <c r="AJ160" s="136">
        <v>1.5780000000000001</v>
      </c>
      <c r="AK160" s="103">
        <v>2.9169999999999998</v>
      </c>
      <c r="AL160" s="136">
        <v>1.1259999999999999</v>
      </c>
      <c r="AM160" s="136">
        <v>1.1259999999999999</v>
      </c>
      <c r="AN160" s="136">
        <v>4.7997223245832103E-2</v>
      </c>
      <c r="AO160" s="136">
        <v>4.7997223245830112E-2</v>
      </c>
      <c r="AP160" s="136">
        <v>0.49713475580358901</v>
      </c>
      <c r="AQ160" s="279">
        <v>0.4971347558035899</v>
      </c>
      <c r="AR160" s="136">
        <v>0.56811741102104096</v>
      </c>
      <c r="AS160" s="279">
        <f t="shared" si="23"/>
        <v>0.56811741102104008</v>
      </c>
      <c r="AT160" s="103">
        <v>2.23924939007046</v>
      </c>
      <c r="AU160" s="103">
        <v>2.23924939007046</v>
      </c>
      <c r="AV160" s="136">
        <v>0.39997194347857001</v>
      </c>
      <c r="AW160" s="136">
        <v>0.47781664583311301</v>
      </c>
      <c r="AX160" s="136">
        <v>0.611520622052944</v>
      </c>
      <c r="AY160" s="136">
        <v>3.4477714639558098E-4</v>
      </c>
      <c r="AZ160" s="103">
        <v>1.48965398851102</v>
      </c>
      <c r="BA160" s="136">
        <v>0</v>
      </c>
      <c r="BB160"/>
      <c r="BC160" s="165">
        <f t="shared" si="22"/>
        <v>-1</v>
      </c>
      <c r="BD160" s="463"/>
    </row>
    <row r="161" spans="1:56">
      <c r="A161" s="21" t="s">
        <v>217</v>
      </c>
      <c r="B161" s="29" t="s">
        <v>40</v>
      </c>
      <c r="C161" s="98">
        <v>0</v>
      </c>
      <c r="D161" s="98">
        <v>0</v>
      </c>
      <c r="E161" s="98">
        <v>0</v>
      </c>
      <c r="F161" s="98">
        <v>0</v>
      </c>
      <c r="G161" s="103">
        <v>0</v>
      </c>
      <c r="H161" s="98">
        <v>2.4E-2</v>
      </c>
      <c r="I161" s="98">
        <v>3.7999999999999999E-2</v>
      </c>
      <c r="J161" s="72">
        <v>0</v>
      </c>
      <c r="K161" s="72">
        <v>-0.32900000000000001</v>
      </c>
      <c r="L161" s="103">
        <v>-0.26700000000000002</v>
      </c>
      <c r="M161" s="136">
        <v>-2E-3</v>
      </c>
      <c r="N161" s="136">
        <v>-2.7E-2</v>
      </c>
      <c r="O161" s="136">
        <v>-7.6</v>
      </c>
      <c r="P161" s="136">
        <v>-3.0489999999999999</v>
      </c>
      <c r="Q161" s="103">
        <v>-10.678000000000001</v>
      </c>
      <c r="R161" s="136">
        <v>8.4000000000000005E-2</v>
      </c>
      <c r="S161" s="136">
        <v>-2.3E-2</v>
      </c>
      <c r="T161" s="136">
        <v>-3.0000000000000001E-3</v>
      </c>
      <c r="U161" s="136">
        <v>6.0000000000000001E-3</v>
      </c>
      <c r="V161" s="103">
        <v>6.4000000000000001E-2</v>
      </c>
      <c r="W161" s="136">
        <v>0</v>
      </c>
      <c r="X161" s="136">
        <v>0</v>
      </c>
      <c r="Y161" s="136">
        <v>0</v>
      </c>
      <c r="Z161" s="135">
        <v>-2.3E-2</v>
      </c>
      <c r="AA161" s="103">
        <v>-2.3E-2</v>
      </c>
      <c r="AB161" s="136">
        <v>1.1890000000000001</v>
      </c>
      <c r="AC161" s="136">
        <v>64.781000000000006</v>
      </c>
      <c r="AD161" s="136">
        <v>-0.28999999999999998</v>
      </c>
      <c r="AE161" s="136">
        <v>-0.124</v>
      </c>
      <c r="AF161" s="103">
        <v>65.555999999999997</v>
      </c>
      <c r="AG161" s="136">
        <v>0</v>
      </c>
      <c r="AH161" s="136">
        <v>-16.123999999999999</v>
      </c>
      <c r="AI161" s="136">
        <v>1.4410000000000001</v>
      </c>
      <c r="AJ161" s="136">
        <v>0.32600000000000001</v>
      </c>
      <c r="AK161" s="103">
        <v>-14.356999999999999</v>
      </c>
      <c r="AL161" s="136">
        <v>-0.23400000000000001</v>
      </c>
      <c r="AM161" s="136">
        <v>-0.23400000000000001</v>
      </c>
      <c r="AN161" s="136">
        <v>6.3780000000000001</v>
      </c>
      <c r="AO161" s="136">
        <v>6.3780000000000001</v>
      </c>
      <c r="AP161" s="136">
        <v>0.17299999999999999</v>
      </c>
      <c r="AQ161" s="279">
        <v>0.17300000000000004</v>
      </c>
      <c r="AR161" s="136">
        <v>1.113</v>
      </c>
      <c r="AS161" s="279">
        <f t="shared" si="23"/>
        <v>1.1129999999999995</v>
      </c>
      <c r="AT161" s="103">
        <v>7.43</v>
      </c>
      <c r="AU161" s="103">
        <v>7.43</v>
      </c>
      <c r="AV161" s="136">
        <v>7.3999999999999996E-2</v>
      </c>
      <c r="AW161" s="136">
        <v>0.23200000000000001</v>
      </c>
      <c r="AX161" s="136">
        <v>0.79</v>
      </c>
      <c r="AY161" s="136">
        <v>2.0009999999999999</v>
      </c>
      <c r="AZ161" s="103">
        <v>3.097</v>
      </c>
      <c r="BA161" s="136">
        <v>0</v>
      </c>
      <c r="BB161"/>
      <c r="BC161" s="165">
        <f t="shared" si="22"/>
        <v>-1</v>
      </c>
      <c r="BD161" s="463"/>
    </row>
    <row r="162" spans="1:56">
      <c r="A162" s="21" t="s">
        <v>218</v>
      </c>
      <c r="B162" s="29" t="s">
        <v>42</v>
      </c>
      <c r="C162" s="98">
        <v>0</v>
      </c>
      <c r="D162" s="98">
        <v>0</v>
      </c>
      <c r="E162" s="98">
        <v>0</v>
      </c>
      <c r="F162" s="98">
        <v>0</v>
      </c>
      <c r="G162" s="103">
        <v>0</v>
      </c>
      <c r="H162" s="98">
        <v>0</v>
      </c>
      <c r="I162" s="98">
        <v>0</v>
      </c>
      <c r="J162" s="72">
        <v>0</v>
      </c>
      <c r="K162" s="72">
        <v>0</v>
      </c>
      <c r="L162" s="103">
        <v>0</v>
      </c>
      <c r="M162" s="136">
        <v>0</v>
      </c>
      <c r="N162" s="136">
        <v>0</v>
      </c>
      <c r="O162" s="136">
        <v>0</v>
      </c>
      <c r="P162" s="136">
        <v>0</v>
      </c>
      <c r="Q162" s="103">
        <v>0</v>
      </c>
      <c r="R162" s="136">
        <v>0</v>
      </c>
      <c r="S162" s="136">
        <v>0</v>
      </c>
      <c r="T162" s="136">
        <v>0</v>
      </c>
      <c r="U162" s="136">
        <v>0</v>
      </c>
      <c r="V162" s="103">
        <v>0</v>
      </c>
      <c r="W162" s="136">
        <v>0</v>
      </c>
      <c r="X162" s="136">
        <v>0</v>
      </c>
      <c r="Y162" s="136">
        <v>0</v>
      </c>
      <c r="Z162" s="135">
        <v>0</v>
      </c>
      <c r="AA162" s="103">
        <v>0</v>
      </c>
      <c r="AB162" s="136">
        <v>0</v>
      </c>
      <c r="AC162" s="136">
        <v>0</v>
      </c>
      <c r="AD162" s="136">
        <v>0</v>
      </c>
      <c r="AE162" s="136">
        <v>0</v>
      </c>
      <c r="AF162" s="103">
        <v>0</v>
      </c>
      <c r="AG162" s="136">
        <v>0</v>
      </c>
      <c r="AH162" s="136">
        <v>377.63200000000001</v>
      </c>
      <c r="AI162" s="136">
        <v>0</v>
      </c>
      <c r="AJ162" s="136">
        <v>119.233</v>
      </c>
      <c r="AK162" s="103">
        <v>496.86500000000001</v>
      </c>
      <c r="AL162" s="136">
        <v>0</v>
      </c>
      <c r="AM162" s="136">
        <v>0</v>
      </c>
      <c r="AN162" s="136">
        <v>0</v>
      </c>
      <c r="AO162" s="136">
        <v>0</v>
      </c>
      <c r="AP162" s="136">
        <v>0</v>
      </c>
      <c r="AQ162" s="279">
        <v>0</v>
      </c>
      <c r="AR162" s="136">
        <v>0</v>
      </c>
      <c r="AS162" s="279">
        <f t="shared" si="23"/>
        <v>0</v>
      </c>
      <c r="AT162" s="103">
        <v>0</v>
      </c>
      <c r="AU162" s="103">
        <v>0</v>
      </c>
      <c r="AV162" s="136">
        <v>0</v>
      </c>
      <c r="AW162" s="136">
        <v>0</v>
      </c>
      <c r="AX162" s="136">
        <v>0</v>
      </c>
      <c r="AY162" s="136">
        <v>0</v>
      </c>
      <c r="AZ162" s="103">
        <v>0</v>
      </c>
      <c r="BA162" s="136">
        <v>0</v>
      </c>
      <c r="BB162"/>
      <c r="BC162" s="165" t="str">
        <f t="shared" si="22"/>
        <v>ns</v>
      </c>
      <c r="BD162" s="463"/>
    </row>
    <row r="163" spans="1:56">
      <c r="A163" s="21" t="s">
        <v>219</v>
      </c>
      <c r="B163" s="28" t="s">
        <v>44</v>
      </c>
      <c r="C163" s="60">
        <v>88</v>
      </c>
      <c r="D163" s="60">
        <v>115</v>
      </c>
      <c r="E163" s="60">
        <v>81</v>
      </c>
      <c r="F163" s="60">
        <v>41</v>
      </c>
      <c r="G163" s="61">
        <v>325</v>
      </c>
      <c r="H163" s="60">
        <v>79.510000000000005</v>
      </c>
      <c r="I163" s="60">
        <v>93.159000000000006</v>
      </c>
      <c r="J163" s="74">
        <v>103.083</v>
      </c>
      <c r="K163" s="74">
        <v>20.797000000000001</v>
      </c>
      <c r="L163" s="61">
        <v>296.54899999999998</v>
      </c>
      <c r="M163" s="139">
        <v>84.605000000000004</v>
      </c>
      <c r="N163" s="139">
        <v>101.569</v>
      </c>
      <c r="O163" s="139">
        <v>82.162999999999997</v>
      </c>
      <c r="P163" s="139">
        <v>19.273</v>
      </c>
      <c r="Q163" s="61">
        <v>287.61</v>
      </c>
      <c r="R163" s="139">
        <v>86.888999999999996</v>
      </c>
      <c r="S163" s="139">
        <v>127.67700000000001</v>
      </c>
      <c r="T163" s="139">
        <v>92.418000000000006</v>
      </c>
      <c r="U163" s="139">
        <v>88.540999999999997</v>
      </c>
      <c r="V163" s="61">
        <v>395.52499999999998</v>
      </c>
      <c r="W163" s="139">
        <v>86.278999999999996</v>
      </c>
      <c r="X163" s="139">
        <v>119.599</v>
      </c>
      <c r="Y163" s="139">
        <v>117.33199999999999</v>
      </c>
      <c r="Z163" s="134">
        <v>106.161</v>
      </c>
      <c r="AA163" s="61">
        <v>429.37099999999998</v>
      </c>
      <c r="AB163" s="139">
        <v>68.495000000000005</v>
      </c>
      <c r="AC163" s="139">
        <v>51.140999999999998</v>
      </c>
      <c r="AD163" s="139">
        <v>93.174000000000007</v>
      </c>
      <c r="AE163" s="139">
        <v>45.008000000000003</v>
      </c>
      <c r="AF163" s="61">
        <v>257.81799999999998</v>
      </c>
      <c r="AG163" s="139">
        <v>116.474</v>
      </c>
      <c r="AH163" s="139">
        <v>479.03399999999999</v>
      </c>
      <c r="AI163" s="139">
        <v>152.68600000000001</v>
      </c>
      <c r="AJ163" s="139">
        <v>-426.90899999999999</v>
      </c>
      <c r="AK163" s="61">
        <v>321.28500000000003</v>
      </c>
      <c r="AL163" s="139">
        <v>169.04499999999999</v>
      </c>
      <c r="AM163" s="139">
        <v>169.04499999999999</v>
      </c>
      <c r="AN163" s="139">
        <v>151.76499722324598</v>
      </c>
      <c r="AO163" s="139">
        <v>151.76499722324601</v>
      </c>
      <c r="AP163" s="139">
        <v>180.47513475580399</v>
      </c>
      <c r="AQ163" s="280">
        <v>180.47513475580303</v>
      </c>
      <c r="AR163" s="139">
        <v>71.355117411021098</v>
      </c>
      <c r="AS163" s="280">
        <f t="shared" si="23"/>
        <v>71.355117411021951</v>
      </c>
      <c r="AT163" s="61">
        <v>572.64024939007095</v>
      </c>
      <c r="AU163" s="61">
        <v>572.64024939007095</v>
      </c>
      <c r="AV163" s="139">
        <v>288.80197194347897</v>
      </c>
      <c r="AW163" s="139">
        <v>274.72881664583304</v>
      </c>
      <c r="AX163" s="139">
        <v>306.35752062205302</v>
      </c>
      <c r="AY163" s="139">
        <v>120.501344777146</v>
      </c>
      <c r="AZ163" s="61">
        <v>990.38965398850996</v>
      </c>
      <c r="BA163" s="139">
        <v>331.62399999999997</v>
      </c>
      <c r="BB163"/>
      <c r="BC163" s="165">
        <f t="shared" si="22"/>
        <v>0.14827470798884157</v>
      </c>
      <c r="BD163" s="463"/>
    </row>
    <row r="164" spans="1:56">
      <c r="A164" s="21" t="s">
        <v>220</v>
      </c>
      <c r="B164" s="29" t="s">
        <v>46</v>
      </c>
      <c r="C164" s="98">
        <v>-34</v>
      </c>
      <c r="D164" s="98">
        <v>-41</v>
      </c>
      <c r="E164" s="98">
        <v>-29</v>
      </c>
      <c r="F164" s="98">
        <v>-11</v>
      </c>
      <c r="G164" s="103">
        <v>-115</v>
      </c>
      <c r="H164" s="98">
        <v>-28.582999999999998</v>
      </c>
      <c r="I164" s="98">
        <v>-33.661000000000001</v>
      </c>
      <c r="J164" s="72">
        <v>-37.134</v>
      </c>
      <c r="K164" s="72">
        <v>-3.2629999999999999</v>
      </c>
      <c r="L164" s="103">
        <v>-102.64100000000001</v>
      </c>
      <c r="M164" s="136">
        <v>-29.39</v>
      </c>
      <c r="N164" s="136">
        <v>-32.874000000000002</v>
      </c>
      <c r="O164" s="136">
        <v>-28.14</v>
      </c>
      <c r="P164" s="136">
        <v>-8.907</v>
      </c>
      <c r="Q164" s="103">
        <v>-99.311000000000007</v>
      </c>
      <c r="R164" s="136">
        <v>-32.097000000000001</v>
      </c>
      <c r="S164" s="136">
        <v>-39.265999999999998</v>
      </c>
      <c r="T164" s="136">
        <v>-30.195</v>
      </c>
      <c r="U164" s="136">
        <v>-24.553999999999998</v>
      </c>
      <c r="V164" s="103">
        <v>-126.11199999999999</v>
      </c>
      <c r="W164" s="136">
        <v>-27.6</v>
      </c>
      <c r="X164" s="136">
        <v>-38.131</v>
      </c>
      <c r="Y164" s="136">
        <v>-34.911999999999999</v>
      </c>
      <c r="Z164" s="135">
        <v>-32.951999999999998</v>
      </c>
      <c r="AA164" s="103">
        <v>-133.595</v>
      </c>
      <c r="AB164" s="136">
        <v>-20.876000000000001</v>
      </c>
      <c r="AC164" s="136">
        <v>-16.643000000000001</v>
      </c>
      <c r="AD164" s="136">
        <v>-22.634</v>
      </c>
      <c r="AE164" s="136">
        <v>-7.8970000000000002</v>
      </c>
      <c r="AF164" s="103">
        <v>-68.05</v>
      </c>
      <c r="AG164" s="136">
        <v>-33.896999999999998</v>
      </c>
      <c r="AH164" s="136">
        <v>-0.14499999999999999</v>
      </c>
      <c r="AI164" s="136">
        <v>-45.365000000000002</v>
      </c>
      <c r="AJ164" s="136">
        <v>351.20600000000002</v>
      </c>
      <c r="AK164" s="103">
        <v>271.79899999999998</v>
      </c>
      <c r="AL164" s="136">
        <v>-48.085000000000001</v>
      </c>
      <c r="AM164" s="136">
        <v>-48.085000000000001</v>
      </c>
      <c r="AN164" s="136">
        <v>-39.690999999999995</v>
      </c>
      <c r="AO164" s="136">
        <v>-39.690999999999995</v>
      </c>
      <c r="AP164" s="136">
        <v>-51.547000000000004</v>
      </c>
      <c r="AQ164" s="279">
        <v>-51.547000000000011</v>
      </c>
      <c r="AR164" s="136">
        <v>121.31400000000001</v>
      </c>
      <c r="AS164" s="279">
        <f t="shared" si="23"/>
        <v>121.31400000000001</v>
      </c>
      <c r="AT164" s="103">
        <v>-18.009</v>
      </c>
      <c r="AU164" s="103">
        <v>-18.009</v>
      </c>
      <c r="AV164" s="136">
        <v>-83.426000000000002</v>
      </c>
      <c r="AW164" s="136">
        <v>-81.861000000000004</v>
      </c>
      <c r="AX164" s="136">
        <v>-93.198000000000008</v>
      </c>
      <c r="AY164" s="136">
        <v>-37.594000000000001</v>
      </c>
      <c r="AZ164" s="103">
        <v>-296.07900000000001</v>
      </c>
      <c r="BA164" s="136">
        <v>-99.733999999999995</v>
      </c>
      <c r="BB164"/>
      <c r="BC164" s="165">
        <f t="shared" si="22"/>
        <v>0.19547862776592417</v>
      </c>
      <c r="BD164" s="463"/>
    </row>
    <row r="165" spans="1:56">
      <c r="A165" s="21" t="s">
        <v>221</v>
      </c>
      <c r="B165" s="29" t="s">
        <v>48</v>
      </c>
      <c r="C165" s="98">
        <v>0</v>
      </c>
      <c r="D165" s="98">
        <v>0</v>
      </c>
      <c r="E165" s="98">
        <v>0</v>
      </c>
      <c r="F165" s="98">
        <v>0</v>
      </c>
      <c r="G165" s="103">
        <v>0</v>
      </c>
      <c r="H165" s="98">
        <v>0</v>
      </c>
      <c r="I165" s="98">
        <v>0</v>
      </c>
      <c r="J165" s="72">
        <v>0</v>
      </c>
      <c r="K165" s="72">
        <v>0</v>
      </c>
      <c r="L165" s="103">
        <v>0</v>
      </c>
      <c r="M165" s="136">
        <v>0</v>
      </c>
      <c r="N165" s="136">
        <v>0</v>
      </c>
      <c r="O165" s="136">
        <v>0</v>
      </c>
      <c r="P165" s="136">
        <v>0</v>
      </c>
      <c r="Q165" s="103">
        <v>0</v>
      </c>
      <c r="R165" s="136">
        <v>0</v>
      </c>
      <c r="S165" s="136">
        <v>0</v>
      </c>
      <c r="T165" s="136">
        <v>0</v>
      </c>
      <c r="U165" s="136">
        <v>0</v>
      </c>
      <c r="V165" s="103">
        <v>0</v>
      </c>
      <c r="W165" s="136">
        <v>0</v>
      </c>
      <c r="X165" s="136">
        <v>0</v>
      </c>
      <c r="Y165" s="136">
        <v>0</v>
      </c>
      <c r="Z165" s="135">
        <v>0</v>
      </c>
      <c r="AA165" s="103">
        <v>0</v>
      </c>
      <c r="AB165" s="136">
        <v>0</v>
      </c>
      <c r="AC165" s="136">
        <v>0</v>
      </c>
      <c r="AD165" s="136">
        <v>0</v>
      </c>
      <c r="AE165" s="136">
        <v>0</v>
      </c>
      <c r="AF165" s="103">
        <v>0</v>
      </c>
      <c r="AG165" s="136">
        <v>0</v>
      </c>
      <c r="AH165" s="136">
        <v>0</v>
      </c>
      <c r="AI165" s="136">
        <v>0</v>
      </c>
      <c r="AJ165" s="136">
        <v>0</v>
      </c>
      <c r="AK165" s="103">
        <v>0</v>
      </c>
      <c r="AL165" s="136">
        <v>0</v>
      </c>
      <c r="AM165" s="136">
        <v>0</v>
      </c>
      <c r="AN165" s="136">
        <v>0</v>
      </c>
      <c r="AO165" s="136">
        <v>0</v>
      </c>
      <c r="AP165" s="136">
        <v>0</v>
      </c>
      <c r="AQ165" s="279">
        <v>0</v>
      </c>
      <c r="AR165" s="136">
        <v>0</v>
      </c>
      <c r="AS165" s="279">
        <f t="shared" si="23"/>
        <v>0</v>
      </c>
      <c r="AT165" s="103">
        <v>0</v>
      </c>
      <c r="AU165" s="103">
        <v>0</v>
      </c>
      <c r="AV165" s="136">
        <v>0</v>
      </c>
      <c r="AW165" s="136">
        <v>0</v>
      </c>
      <c r="AX165" s="136">
        <v>0</v>
      </c>
      <c r="AY165" s="136">
        <v>0</v>
      </c>
      <c r="AZ165" s="103">
        <v>0</v>
      </c>
      <c r="BA165" s="136">
        <v>0</v>
      </c>
      <c r="BB165"/>
      <c r="BC165" s="165" t="str">
        <f t="shared" si="22"/>
        <v>ns</v>
      </c>
      <c r="BD165" s="463"/>
    </row>
    <row r="166" spans="1:56">
      <c r="A166" s="21" t="s">
        <v>222</v>
      </c>
      <c r="B166" s="28" t="s">
        <v>50</v>
      </c>
      <c r="C166" s="60">
        <v>54</v>
      </c>
      <c r="D166" s="60">
        <v>74</v>
      </c>
      <c r="E166" s="60">
        <v>52</v>
      </c>
      <c r="F166" s="60">
        <v>30</v>
      </c>
      <c r="G166" s="61">
        <v>210</v>
      </c>
      <c r="H166" s="60">
        <v>50.927</v>
      </c>
      <c r="I166" s="60">
        <v>59.497999999999998</v>
      </c>
      <c r="J166" s="74">
        <v>65.948999999999998</v>
      </c>
      <c r="K166" s="74">
        <v>17.533999999999999</v>
      </c>
      <c r="L166" s="61">
        <v>193.90799999999999</v>
      </c>
      <c r="M166" s="139">
        <v>55.215000000000003</v>
      </c>
      <c r="N166" s="139">
        <v>68.694999999999993</v>
      </c>
      <c r="O166" s="139">
        <v>54.023000000000003</v>
      </c>
      <c r="P166" s="139">
        <v>10.366</v>
      </c>
      <c r="Q166" s="61">
        <v>188.29900000000001</v>
      </c>
      <c r="R166" s="139">
        <v>54.792000000000002</v>
      </c>
      <c r="S166" s="139">
        <v>88.411000000000001</v>
      </c>
      <c r="T166" s="139">
        <v>62.222999999999999</v>
      </c>
      <c r="U166" s="139">
        <v>63.987000000000002</v>
      </c>
      <c r="V166" s="61">
        <v>269.41300000000001</v>
      </c>
      <c r="W166" s="139">
        <v>58.679000000000002</v>
      </c>
      <c r="X166" s="139">
        <v>81.468000000000004</v>
      </c>
      <c r="Y166" s="139">
        <v>82.42</v>
      </c>
      <c r="Z166" s="134">
        <v>73.209000000000003</v>
      </c>
      <c r="AA166" s="61">
        <v>295.77600000000001</v>
      </c>
      <c r="AB166" s="139">
        <v>47.619</v>
      </c>
      <c r="AC166" s="139">
        <v>34.497999999999998</v>
      </c>
      <c r="AD166" s="139">
        <v>70.540000000000006</v>
      </c>
      <c r="AE166" s="139">
        <v>37.110999999999997</v>
      </c>
      <c r="AF166" s="61">
        <v>189.768</v>
      </c>
      <c r="AG166" s="139">
        <v>82.576999999999998</v>
      </c>
      <c r="AH166" s="139">
        <v>478.88900000000001</v>
      </c>
      <c r="AI166" s="139">
        <v>107.321</v>
      </c>
      <c r="AJ166" s="139">
        <v>-75.703000000000003</v>
      </c>
      <c r="AK166" s="61">
        <v>593.08399999999995</v>
      </c>
      <c r="AL166" s="139">
        <v>120.96</v>
      </c>
      <c r="AM166" s="139">
        <v>120.96</v>
      </c>
      <c r="AN166" s="139">
        <v>112.073997223246</v>
      </c>
      <c r="AO166" s="139">
        <v>112.073997223246</v>
      </c>
      <c r="AP166" s="139">
        <v>128.928134755804</v>
      </c>
      <c r="AQ166" s="280">
        <v>128.928134755803</v>
      </c>
      <c r="AR166" s="139">
        <v>192.66911741102101</v>
      </c>
      <c r="AS166" s="280">
        <f t="shared" si="23"/>
        <v>192.66911741102194</v>
      </c>
      <c r="AT166" s="61">
        <v>554.63124939007093</v>
      </c>
      <c r="AU166" s="61">
        <v>554.63124939007093</v>
      </c>
      <c r="AV166" s="139">
        <v>205.37597194347899</v>
      </c>
      <c r="AW166" s="139">
        <v>192.86781664583299</v>
      </c>
      <c r="AX166" s="139">
        <v>213.15952062205301</v>
      </c>
      <c r="AY166" s="139">
        <v>82.907344777146392</v>
      </c>
      <c r="AZ166" s="61">
        <v>694.31065398851104</v>
      </c>
      <c r="BA166" s="139">
        <v>231.89</v>
      </c>
      <c r="BB166"/>
      <c r="BC166" s="165">
        <f t="shared" si="22"/>
        <v>0.12909995169161204</v>
      </c>
      <c r="BD166" s="463"/>
    </row>
    <row r="167" spans="1:56">
      <c r="A167" s="21" t="s">
        <v>223</v>
      </c>
      <c r="B167" s="29" t="s">
        <v>52</v>
      </c>
      <c r="C167" s="98">
        <v>-15</v>
      </c>
      <c r="D167" s="98">
        <v>-20</v>
      </c>
      <c r="E167" s="98">
        <v>-14</v>
      </c>
      <c r="F167" s="98">
        <v>-8</v>
      </c>
      <c r="G167" s="103">
        <v>-57</v>
      </c>
      <c r="H167" s="98">
        <v>-13.4331982446975</v>
      </c>
      <c r="I167" s="98">
        <v>-16.2409922091779</v>
      </c>
      <c r="J167" s="98">
        <v>-17.779990032488801</v>
      </c>
      <c r="K167" s="98">
        <v>-5.5053760705783796</v>
      </c>
      <c r="L167" s="103">
        <v>-52.959556556942502</v>
      </c>
      <c r="M167" s="136">
        <v>-14.983352194575501</v>
      </c>
      <c r="N167" s="136">
        <v>-18.891425122376202</v>
      </c>
      <c r="O167" s="136">
        <v>-15.696063545781399</v>
      </c>
      <c r="P167" s="136">
        <v>-3.7778193997184202</v>
      </c>
      <c r="Q167" s="103">
        <v>-53.348660262451503</v>
      </c>
      <c r="R167" s="136">
        <v>-15.3163885907012</v>
      </c>
      <c r="S167" s="136">
        <v>-24.629903931989301</v>
      </c>
      <c r="T167" s="136">
        <v>-17.3357747384117</v>
      </c>
      <c r="U167" s="136">
        <v>-17.4230941342012</v>
      </c>
      <c r="V167" s="103">
        <v>-74.705161395303406</v>
      </c>
      <c r="W167" s="136">
        <v>-16.020144910032499</v>
      </c>
      <c r="X167" s="136">
        <v>-22.132253434965101</v>
      </c>
      <c r="Y167" s="136">
        <v>-21.952775170194201</v>
      </c>
      <c r="Z167" s="135">
        <v>-19.552893329461199</v>
      </c>
      <c r="AA167" s="103">
        <v>-79.658066844653007</v>
      </c>
      <c r="AB167" s="136">
        <v>-13.238234856172101</v>
      </c>
      <c r="AC167" s="136">
        <v>-9.5107403837745501</v>
      </c>
      <c r="AD167" s="136">
        <v>-18.7262536340134</v>
      </c>
      <c r="AE167" s="136">
        <v>-10.446743430259399</v>
      </c>
      <c r="AF167" s="103">
        <v>-51.921972304219501</v>
      </c>
      <c r="AG167" s="136">
        <v>-21.846483832435801</v>
      </c>
      <c r="AH167" s="136">
        <v>-119.567780629975</v>
      </c>
      <c r="AI167" s="136">
        <v>-21.3253436212606</v>
      </c>
      <c r="AJ167" s="136">
        <v>18.6090235196545</v>
      </c>
      <c r="AK167" s="103">
        <v>-144.130584564017</v>
      </c>
      <c r="AL167" s="136">
        <v>-29.678574180197899</v>
      </c>
      <c r="AM167" s="136">
        <v>-29.678574180197899</v>
      </c>
      <c r="AN167" s="136">
        <v>-21.591318048342298</v>
      </c>
      <c r="AO167" s="136">
        <v>-21.591318048342202</v>
      </c>
      <c r="AP167" s="136">
        <v>-28.376037159767101</v>
      </c>
      <c r="AQ167" s="279">
        <v>-28.376037159767193</v>
      </c>
      <c r="AR167" s="136">
        <v>-42.410928744709601</v>
      </c>
      <c r="AS167" s="279">
        <f t="shared" si="23"/>
        <v>-42.410928744709707</v>
      </c>
      <c r="AT167" s="103">
        <v>-122.056858133017</v>
      </c>
      <c r="AU167" s="103">
        <v>-122.056858133017</v>
      </c>
      <c r="AV167" s="136">
        <v>-45.5919305247605</v>
      </c>
      <c r="AW167" s="136">
        <v>-42.853664108457302</v>
      </c>
      <c r="AX167" s="136">
        <v>-47.433579924436799</v>
      </c>
      <c r="AY167" s="136">
        <v>-18.852483622411</v>
      </c>
      <c r="AZ167" s="103">
        <v>-154.73165818006601</v>
      </c>
      <c r="BA167" s="136">
        <v>-51.895338082704399</v>
      </c>
      <c r="BB167"/>
      <c r="BC167" s="165">
        <f t="shared" si="22"/>
        <v>0.13825708815994497</v>
      </c>
      <c r="BD167" s="463"/>
    </row>
    <row r="168" spans="1:56">
      <c r="A168" s="21" t="s">
        <v>224</v>
      </c>
      <c r="B168" s="36" t="s">
        <v>54</v>
      </c>
      <c r="C168" s="61">
        <v>39</v>
      </c>
      <c r="D168" s="61">
        <v>54</v>
      </c>
      <c r="E168" s="61">
        <v>38</v>
      </c>
      <c r="F168" s="61">
        <v>22</v>
      </c>
      <c r="G168" s="61">
        <v>153</v>
      </c>
      <c r="H168" s="61">
        <v>37.493801755302499</v>
      </c>
      <c r="I168" s="61">
        <v>43.257007790822101</v>
      </c>
      <c r="J168" s="75">
        <v>48.169009967511201</v>
      </c>
      <c r="K168" s="75">
        <v>12.028623929421601</v>
      </c>
      <c r="L168" s="61">
        <v>140.94844344305699</v>
      </c>
      <c r="M168" s="140">
        <v>40.231647805424501</v>
      </c>
      <c r="N168" s="140">
        <v>49.803574877623802</v>
      </c>
      <c r="O168" s="140">
        <v>38.326936454218597</v>
      </c>
      <c r="P168" s="140">
        <v>6.5881806002815999</v>
      </c>
      <c r="Q168" s="61">
        <v>134.95033973754801</v>
      </c>
      <c r="R168" s="140">
        <v>39.4756114092988</v>
      </c>
      <c r="S168" s="140">
        <v>63.781096068010598</v>
      </c>
      <c r="T168" s="140">
        <v>44.887225261588299</v>
      </c>
      <c r="U168" s="140">
        <v>46.563905865798802</v>
      </c>
      <c r="V168" s="61">
        <v>194.707838604697</v>
      </c>
      <c r="W168" s="140">
        <v>42.658855089967503</v>
      </c>
      <c r="X168" s="140">
        <v>59.335746565034903</v>
      </c>
      <c r="Y168" s="140">
        <v>60.467224829805801</v>
      </c>
      <c r="Z168" s="137">
        <v>53.656106670538797</v>
      </c>
      <c r="AA168" s="61">
        <v>216.117933155347</v>
      </c>
      <c r="AB168" s="140">
        <v>34.380765143827901</v>
      </c>
      <c r="AC168" s="140">
        <v>24.987259616225501</v>
      </c>
      <c r="AD168" s="140">
        <v>51.813746365986603</v>
      </c>
      <c r="AE168" s="140">
        <v>26.664256569740601</v>
      </c>
      <c r="AF168" s="61">
        <v>137.846027695781</v>
      </c>
      <c r="AG168" s="140">
        <v>60.730516167564303</v>
      </c>
      <c r="AH168" s="140">
        <v>359.32121937002501</v>
      </c>
      <c r="AI168" s="140">
        <v>85.995656378739397</v>
      </c>
      <c r="AJ168" s="140">
        <v>-57.093976480345503</v>
      </c>
      <c r="AK168" s="61">
        <v>448.953415435983</v>
      </c>
      <c r="AL168" s="140">
        <v>91.281425819802095</v>
      </c>
      <c r="AM168" s="140">
        <v>91.281425819802095</v>
      </c>
      <c r="AN168" s="140">
        <v>90.482679174903595</v>
      </c>
      <c r="AO168" s="140">
        <v>90.482679174903907</v>
      </c>
      <c r="AP168" s="140">
        <v>100.55209759603599</v>
      </c>
      <c r="AQ168" s="280">
        <v>100.55209759603596</v>
      </c>
      <c r="AR168" s="140">
        <v>150.25818866631099</v>
      </c>
      <c r="AS168" s="280">
        <f t="shared" si="23"/>
        <v>150.25818866631104</v>
      </c>
      <c r="AT168" s="61">
        <v>432.574391257054</v>
      </c>
      <c r="AU168" s="61">
        <v>432.57439125705304</v>
      </c>
      <c r="AV168" s="140">
        <v>159.784041418718</v>
      </c>
      <c r="AW168" s="140">
        <v>150.01415253737599</v>
      </c>
      <c r="AX168" s="140">
        <v>165.72594069761601</v>
      </c>
      <c r="AY168" s="140">
        <v>64.054861154735391</v>
      </c>
      <c r="AZ168" s="61">
        <v>539.57899580844503</v>
      </c>
      <c r="BA168" s="140">
        <v>179.99466191729599</v>
      </c>
      <c r="BB168"/>
      <c r="BC168" s="165">
        <f t="shared" si="22"/>
        <v>0.12648710296177557</v>
      </c>
      <c r="BD168" s="463"/>
    </row>
    <row r="169" spans="1:56">
      <c r="A169" s="21"/>
      <c r="B169" s="85"/>
      <c r="C169" s="85"/>
      <c r="D169" s="85"/>
      <c r="E169" s="85"/>
      <c r="F169" s="85"/>
      <c r="G169" s="85"/>
      <c r="H169" s="98"/>
      <c r="I169" s="98"/>
      <c r="J169" s="98"/>
      <c r="K169" s="98"/>
      <c r="L169" s="85"/>
      <c r="M169" s="135"/>
      <c r="N169" s="135"/>
      <c r="O169" s="135"/>
      <c r="P169" s="135"/>
      <c r="Q169" s="85"/>
      <c r="R169" s="135"/>
      <c r="S169" s="135"/>
      <c r="T169" s="135"/>
      <c r="U169" s="135"/>
      <c r="V169" s="8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413"/>
      <c r="AT169" s="135"/>
      <c r="AU169" s="135"/>
      <c r="AV169" s="135"/>
      <c r="AW169" s="135"/>
      <c r="AX169" s="135"/>
      <c r="AY169" s="135"/>
      <c r="AZ169" s="135"/>
      <c r="BA169" s="135"/>
      <c r="BB169"/>
      <c r="BC169" s="165"/>
      <c r="BD169" s="463"/>
    </row>
    <row r="170" spans="1:56" ht="16.5" thickBot="1">
      <c r="A170" s="21"/>
      <c r="B170" s="99" t="s">
        <v>225</v>
      </c>
      <c r="C170" s="100"/>
      <c r="D170" s="100"/>
      <c r="E170" s="100"/>
      <c r="F170" s="100"/>
      <c r="G170" s="100"/>
      <c r="H170" s="150"/>
      <c r="I170" s="150"/>
      <c r="J170" s="150"/>
      <c r="K170" s="150"/>
      <c r="L170" s="100"/>
      <c r="M170" s="151"/>
      <c r="N170" s="151"/>
      <c r="O170" s="151"/>
      <c r="P170" s="151"/>
      <c r="Q170" s="100"/>
      <c r="R170" s="151"/>
      <c r="S170" s="151"/>
      <c r="T170" s="151"/>
      <c r="U170" s="151"/>
      <c r="V170" s="100"/>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414"/>
      <c r="AT170" s="151"/>
      <c r="AU170" s="151"/>
      <c r="AV170" s="151"/>
      <c r="AW170" s="151"/>
      <c r="AX170" s="151"/>
      <c r="AY170" s="151"/>
      <c r="AZ170" s="151"/>
      <c r="BA170" s="151"/>
      <c r="BB170"/>
      <c r="BC170" s="369"/>
      <c r="BD170" s="463"/>
    </row>
    <row r="171" spans="1:56">
      <c r="A171" s="21"/>
      <c r="B171" s="85"/>
      <c r="C171" s="85"/>
      <c r="D171" s="85"/>
      <c r="E171" s="85"/>
      <c r="F171" s="85"/>
      <c r="G171" s="85"/>
      <c r="H171" s="98"/>
      <c r="I171" s="98"/>
      <c r="J171" s="98"/>
      <c r="K171" s="98"/>
      <c r="L171" s="85"/>
      <c r="M171" s="135"/>
      <c r="N171" s="135"/>
      <c r="O171" s="135"/>
      <c r="P171" s="135"/>
      <c r="Q171" s="85"/>
      <c r="R171" s="135"/>
      <c r="S171" s="135"/>
      <c r="T171" s="135"/>
      <c r="U171" s="135"/>
      <c r="V171" s="85"/>
      <c r="W171" s="135"/>
      <c r="X171" s="135"/>
      <c r="Y171" s="135"/>
      <c r="Z171" s="135"/>
      <c r="AA171" s="135"/>
      <c r="AB171" s="135"/>
      <c r="AC171" s="135"/>
      <c r="AD171" s="135"/>
      <c r="AE171" s="135"/>
      <c r="AF171" s="135"/>
      <c r="AG171" s="135"/>
      <c r="AH171" s="135"/>
      <c r="AI171" s="135"/>
      <c r="AJ171" s="135"/>
      <c r="AK171" s="135"/>
      <c r="AL171" s="135"/>
      <c r="AM171" s="153" t="s">
        <v>596</v>
      </c>
      <c r="AN171" s="135"/>
      <c r="AO171" s="153" t="s">
        <v>596</v>
      </c>
      <c r="AP171" s="135"/>
      <c r="AQ171" s="138" t="str">
        <f>+$AM$13</f>
        <v>IFRS 17</v>
      </c>
      <c r="AR171" s="135"/>
      <c r="AS171" s="410" t="str">
        <f>+$AM$13</f>
        <v>IFRS 17</v>
      </c>
      <c r="AT171" s="135"/>
      <c r="AU171" s="138" t="s">
        <v>596</v>
      </c>
      <c r="AV171" s="135"/>
      <c r="AW171" s="135"/>
      <c r="AX171" s="135"/>
      <c r="AY171" s="135"/>
      <c r="AZ171" s="135"/>
      <c r="BA171" s="135"/>
      <c r="BB171"/>
      <c r="BC171" s="167"/>
      <c r="BD171" s="463"/>
    </row>
    <row r="172" spans="1:56" ht="25.5">
      <c r="A172" s="21"/>
      <c r="B172" s="101" t="s">
        <v>24</v>
      </c>
      <c r="C172" s="102" t="s">
        <v>100</v>
      </c>
      <c r="D172" s="102" t="s">
        <v>101</v>
      </c>
      <c r="E172" s="102" t="s">
        <v>102</v>
      </c>
      <c r="F172" s="102" t="s">
        <v>103</v>
      </c>
      <c r="G172" s="102" t="s">
        <v>104</v>
      </c>
      <c r="H172" s="152" t="s">
        <v>483</v>
      </c>
      <c r="I172" s="152" t="s">
        <v>484</v>
      </c>
      <c r="J172" s="152" t="s">
        <v>485</v>
      </c>
      <c r="K172" s="152" t="s">
        <v>486</v>
      </c>
      <c r="L172" s="102" t="s">
        <v>487</v>
      </c>
      <c r="M172" s="153" t="s">
        <v>488</v>
      </c>
      <c r="N172" s="153" t="s">
        <v>489</v>
      </c>
      <c r="O172" s="153" t="s">
        <v>490</v>
      </c>
      <c r="P172" s="153" t="s">
        <v>491</v>
      </c>
      <c r="Q172" s="102" t="s">
        <v>492</v>
      </c>
      <c r="R172" s="153" t="s">
        <v>493</v>
      </c>
      <c r="S172" s="153" t="s">
        <v>494</v>
      </c>
      <c r="T172" s="153" t="s">
        <v>495</v>
      </c>
      <c r="U172" s="153" t="s">
        <v>496</v>
      </c>
      <c r="V172" s="102" t="s">
        <v>497</v>
      </c>
      <c r="W172" s="153" t="s">
        <v>498</v>
      </c>
      <c r="X172" s="153" t="s">
        <v>499</v>
      </c>
      <c r="Y172" s="153" t="s">
        <v>500</v>
      </c>
      <c r="Z172" s="153" t="s">
        <v>501</v>
      </c>
      <c r="AA172" s="153" t="s">
        <v>502</v>
      </c>
      <c r="AB172" s="153" t="s">
        <v>503</v>
      </c>
      <c r="AC172" s="153" t="s">
        <v>504</v>
      </c>
      <c r="AD172" s="153" t="s">
        <v>505</v>
      </c>
      <c r="AE172" s="153" t="s">
        <v>506</v>
      </c>
      <c r="AF172" s="153" t="s">
        <v>507</v>
      </c>
      <c r="AG172" s="153" t="s">
        <v>508</v>
      </c>
      <c r="AH172" s="153" t="s">
        <v>509</v>
      </c>
      <c r="AI172" s="153" t="s">
        <v>510</v>
      </c>
      <c r="AJ172" s="153" t="s">
        <v>511</v>
      </c>
      <c r="AK172" s="153" t="s">
        <v>512</v>
      </c>
      <c r="AL172" s="153" t="s">
        <v>513</v>
      </c>
      <c r="AM172" s="153" t="s">
        <v>513</v>
      </c>
      <c r="AN172" s="153" t="s">
        <v>570</v>
      </c>
      <c r="AO172" s="153" t="s">
        <v>570</v>
      </c>
      <c r="AP172" s="153" t="s">
        <v>574</v>
      </c>
      <c r="AQ172" s="153" t="s">
        <v>574</v>
      </c>
      <c r="AR172" s="153" t="s">
        <v>599</v>
      </c>
      <c r="AS172" s="415" t="str">
        <f>AS153</f>
        <v>Q4-22
Stated</v>
      </c>
      <c r="AT172" s="153" t="s">
        <v>600</v>
      </c>
      <c r="AU172" s="138" t="s">
        <v>600</v>
      </c>
      <c r="AV172" s="153" t="s">
        <v>605</v>
      </c>
      <c r="AW172" s="153" t="s">
        <v>614</v>
      </c>
      <c r="AX172" s="153" t="s">
        <v>619</v>
      </c>
      <c r="AY172" s="153" t="s">
        <v>626</v>
      </c>
      <c r="AZ172" s="153" t="s">
        <v>627</v>
      </c>
      <c r="BA172" s="153" t="str">
        <f t="shared" ref="BA172" si="24">BA$14</f>
        <v>Q1-24
Stated</v>
      </c>
      <c r="BB172"/>
      <c r="BC172" s="370" t="str">
        <f>LEFT($AV:$AV,2)&amp;"/"&amp;LEFT(BA:BA,2)</f>
        <v>Q1/Q1</v>
      </c>
      <c r="BD172" s="463"/>
    </row>
    <row r="173" spans="1:56">
      <c r="A173" s="21"/>
      <c r="B173" s="26"/>
      <c r="C173" s="85"/>
      <c r="D173" s="85"/>
      <c r="E173" s="85"/>
      <c r="F173" s="85"/>
      <c r="G173" s="85"/>
      <c r="H173" s="98"/>
      <c r="I173" s="98"/>
      <c r="J173" s="98"/>
      <c r="K173" s="98"/>
      <c r="L173" s="85"/>
      <c r="M173" s="135"/>
      <c r="N173" s="135"/>
      <c r="O173" s="135"/>
      <c r="P173" s="135"/>
      <c r="Q173" s="85"/>
      <c r="R173" s="135"/>
      <c r="S173" s="135"/>
      <c r="T173" s="135"/>
      <c r="U173" s="135"/>
      <c r="V173" s="8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413"/>
      <c r="AT173" s="135"/>
      <c r="AU173" s="135"/>
      <c r="AV173" s="135"/>
      <c r="AW173" s="135"/>
      <c r="AX173" s="135"/>
      <c r="AY173" s="135"/>
      <c r="AZ173" s="135"/>
      <c r="BA173" s="135"/>
      <c r="BB173"/>
      <c r="BC173" s="341"/>
      <c r="BD173" s="463"/>
    </row>
    <row r="174" spans="1:56">
      <c r="A174" s="21" t="s">
        <v>226</v>
      </c>
      <c r="B174" s="28" t="s">
        <v>26</v>
      </c>
      <c r="C174" s="60">
        <v>226</v>
      </c>
      <c r="D174" s="60">
        <v>244</v>
      </c>
      <c r="E174" s="60">
        <v>230</v>
      </c>
      <c r="F174" s="60">
        <v>233</v>
      </c>
      <c r="G174" s="61">
        <v>933</v>
      </c>
      <c r="H174" s="60">
        <v>226.11893180749499</v>
      </c>
      <c r="I174" s="60">
        <v>224.018780472961</v>
      </c>
      <c r="J174" s="74">
        <v>226.689670324215</v>
      </c>
      <c r="K174" s="74">
        <v>202.535299590732</v>
      </c>
      <c r="L174" s="61">
        <v>879.36268219540295</v>
      </c>
      <c r="M174" s="139">
        <v>206.175937344435</v>
      </c>
      <c r="N174" s="139">
        <v>202.754820229128</v>
      </c>
      <c r="O174" s="139">
        <v>206.30443424034601</v>
      </c>
      <c r="P174" s="139">
        <v>204.90513564228195</v>
      </c>
      <c r="Q174" s="61">
        <v>820.14032745619011</v>
      </c>
      <c r="R174" s="139">
        <v>206.62904857053499</v>
      </c>
      <c r="S174" s="139">
        <v>211.897786998561</v>
      </c>
      <c r="T174" s="139">
        <v>209.13012656237601</v>
      </c>
      <c r="U174" s="139">
        <v>219.68028997292899</v>
      </c>
      <c r="V174" s="61">
        <v>847.33725210440105</v>
      </c>
      <c r="W174" s="139">
        <v>224.30136098015299</v>
      </c>
      <c r="X174" s="139">
        <v>231.90880037981199</v>
      </c>
      <c r="Y174" s="139">
        <v>229.58144304153799</v>
      </c>
      <c r="Z174" s="134">
        <v>227.20069609989901</v>
      </c>
      <c r="AA174" s="61">
        <v>912.99230050140204</v>
      </c>
      <c r="AB174" s="139">
        <v>226.182429115931</v>
      </c>
      <c r="AC174" s="139">
        <v>209.14707946226301</v>
      </c>
      <c r="AD174" s="139">
        <v>194.96898736737401</v>
      </c>
      <c r="AE174" s="139">
        <v>202.31123574118101</v>
      </c>
      <c r="AF174" s="61">
        <v>832.60973168674798</v>
      </c>
      <c r="AG174" s="139">
        <v>205.569646409168</v>
      </c>
      <c r="AH174" s="139">
        <v>218.832811876649</v>
      </c>
      <c r="AI174" s="139">
        <v>182.016332978127</v>
      </c>
      <c r="AJ174" s="139">
        <v>227.26745456505199</v>
      </c>
      <c r="AK174" s="61">
        <v>833.68624582899599</v>
      </c>
      <c r="AL174" s="139">
        <v>167.562129337106</v>
      </c>
      <c r="AM174" s="139">
        <v>167.562129337106</v>
      </c>
      <c r="AN174" s="139">
        <v>190.25629569472</v>
      </c>
      <c r="AO174" s="139">
        <v>190.25629569472</v>
      </c>
      <c r="AP174" s="139">
        <v>186.162983270935</v>
      </c>
      <c r="AQ174" s="280">
        <v>186.162983270935</v>
      </c>
      <c r="AR174" s="139">
        <v>212.22116386943799</v>
      </c>
      <c r="AS174" s="280">
        <f>AU174-AM174-AO174-AQ174</f>
        <v>212.22116386943793</v>
      </c>
      <c r="AT174" s="61">
        <v>756.20257217219898</v>
      </c>
      <c r="AU174" s="61">
        <v>756.20257217219898</v>
      </c>
      <c r="AV174" s="139">
        <v>208.076894679943</v>
      </c>
      <c r="AW174" s="139">
        <v>222.316241624724</v>
      </c>
      <c r="AX174" s="139">
        <v>240.705803371488</v>
      </c>
      <c r="AY174" s="139">
        <v>260.05725237060898</v>
      </c>
      <c r="AZ174" s="61">
        <v>931.15619204676398</v>
      </c>
      <c r="BA174" s="139">
        <v>282.62595056378302</v>
      </c>
      <c r="BB174"/>
      <c r="BC174" s="165">
        <f t="shared" ref="BC174:BC186" si="25">IF(ISERROR($BA174/AV174),"ns",IF($BA174/AV174&gt;200%,"x"&amp;(ROUND($BA174/AV174,1)),IF($BA174/AV174&lt;0,"ns",$BA174/AV174-1)))</f>
        <v>0.35827647273623975</v>
      </c>
      <c r="BD174" s="463"/>
    </row>
    <row r="175" spans="1:56">
      <c r="A175" s="21" t="s">
        <v>227</v>
      </c>
      <c r="B175" s="29" t="s">
        <v>28</v>
      </c>
      <c r="C175" s="98">
        <v>-152</v>
      </c>
      <c r="D175" s="98">
        <v>-130</v>
      </c>
      <c r="E175" s="98">
        <v>-124</v>
      </c>
      <c r="F175" s="98">
        <v>-151</v>
      </c>
      <c r="G175" s="103">
        <v>-557</v>
      </c>
      <c r="H175" s="98">
        <v>-141.23110902467999</v>
      </c>
      <c r="I175" s="98">
        <v>-131.84359744394001</v>
      </c>
      <c r="J175" s="72">
        <v>-128.75445902991399</v>
      </c>
      <c r="K175" s="72">
        <v>-128.43797144276101</v>
      </c>
      <c r="L175" s="103">
        <v>-530.26713694129501</v>
      </c>
      <c r="M175" s="136">
        <v>-131.705628923658</v>
      </c>
      <c r="N175" s="136">
        <v>-121.00255248923401</v>
      </c>
      <c r="O175" s="136">
        <v>-121.335076893536</v>
      </c>
      <c r="P175" s="136">
        <v>-134.08791384064995</v>
      </c>
      <c r="Q175" s="103">
        <v>-508.13117214707995</v>
      </c>
      <c r="R175" s="136">
        <v>-134.84748941124101</v>
      </c>
      <c r="S175" s="136">
        <v>-127.30352108217799</v>
      </c>
      <c r="T175" s="136">
        <v>-126.260405855475</v>
      </c>
      <c r="U175" s="136">
        <v>-135.94605598881199</v>
      </c>
      <c r="V175" s="103">
        <v>-524.35747233770599</v>
      </c>
      <c r="W175" s="136">
        <v>-136.18039547209901</v>
      </c>
      <c r="X175" s="136">
        <v>-140.69087192888699</v>
      </c>
      <c r="Y175" s="136">
        <v>-138.42651217847799</v>
      </c>
      <c r="Z175" s="136">
        <v>-136.20399544744899</v>
      </c>
      <c r="AA175" s="103">
        <v>-551.50177502691201</v>
      </c>
      <c r="AB175" s="136">
        <v>-150.88050523195599</v>
      </c>
      <c r="AC175" s="136">
        <v>-129.92364289882701</v>
      </c>
      <c r="AD175" s="136">
        <v>-133.547571376505</v>
      </c>
      <c r="AE175" s="136">
        <v>-132.36945285501901</v>
      </c>
      <c r="AF175" s="103">
        <v>-546.72117236230599</v>
      </c>
      <c r="AG175" s="136">
        <v>-135.612075749827</v>
      </c>
      <c r="AH175" s="136">
        <v>-132.66911445231401</v>
      </c>
      <c r="AI175" s="136">
        <v>-112.340642242619</v>
      </c>
      <c r="AJ175" s="136">
        <v>-142.16856373043899</v>
      </c>
      <c r="AK175" s="103">
        <v>-522.790396175198</v>
      </c>
      <c r="AL175" s="136">
        <v>-110.819269602814</v>
      </c>
      <c r="AM175" s="136">
        <v>-110.819269602814</v>
      </c>
      <c r="AN175" s="136">
        <v>-107.08338168611</v>
      </c>
      <c r="AO175" s="136">
        <v>-107.0833816861097</v>
      </c>
      <c r="AP175" s="136">
        <v>-109.594034433115</v>
      </c>
      <c r="AQ175" s="279">
        <v>-109.59403443311504</v>
      </c>
      <c r="AR175" s="136">
        <v>-109.395321882103</v>
      </c>
      <c r="AS175" s="279">
        <f t="shared" ref="AS175:AS186" si="26">AU175-AM175-AO175-AQ175</f>
        <v>-109.39532188210325</v>
      </c>
      <c r="AT175" s="103">
        <v>-436.89200760414201</v>
      </c>
      <c r="AU175" s="103">
        <v>-436.89200760414201</v>
      </c>
      <c r="AV175" s="136">
        <v>-112.02281882266</v>
      </c>
      <c r="AW175" s="136">
        <v>-106.247691726136</v>
      </c>
      <c r="AX175" s="136">
        <v>-109.81208915021601</v>
      </c>
      <c r="AY175" s="136">
        <v>-127.97302572260101</v>
      </c>
      <c r="AZ175" s="103">
        <v>-456.055625421613</v>
      </c>
      <c r="BA175" s="136">
        <v>-123.63050368894501</v>
      </c>
      <c r="BB175"/>
      <c r="BC175" s="165">
        <f t="shared" si="25"/>
        <v>0.10361893218078011</v>
      </c>
      <c r="BD175" s="463"/>
    </row>
    <row r="176" spans="1:56">
      <c r="A176" s="21" t="s">
        <v>228</v>
      </c>
      <c r="B176" s="28" t="s">
        <v>32</v>
      </c>
      <c r="C176" s="60">
        <v>74</v>
      </c>
      <c r="D176" s="60">
        <v>114</v>
      </c>
      <c r="E176" s="60">
        <v>106</v>
      </c>
      <c r="F176" s="60">
        <v>82</v>
      </c>
      <c r="G176" s="61">
        <v>376</v>
      </c>
      <c r="H176" s="60">
        <v>84.887822782815306</v>
      </c>
      <c r="I176" s="60">
        <v>92.175183029020701</v>
      </c>
      <c r="J176" s="74">
        <v>97.9352112943008</v>
      </c>
      <c r="K176" s="74">
        <v>74.097328147971098</v>
      </c>
      <c r="L176" s="61">
        <v>349.095545254108</v>
      </c>
      <c r="M176" s="139">
        <v>74.4703084207774</v>
      </c>
      <c r="N176" s="139">
        <v>81.752267739894407</v>
      </c>
      <c r="O176" s="139">
        <v>84.969357346809403</v>
      </c>
      <c r="P176" s="139">
        <v>70.817221801632002</v>
      </c>
      <c r="Q176" s="61">
        <v>312.009155309113</v>
      </c>
      <c r="R176" s="139">
        <v>71.781559159294503</v>
      </c>
      <c r="S176" s="139">
        <v>84.594265916382696</v>
      </c>
      <c r="T176" s="139">
        <v>82.869720706900907</v>
      </c>
      <c r="U176" s="139">
        <v>83.734233984116301</v>
      </c>
      <c r="V176" s="61">
        <v>322.97977976669398</v>
      </c>
      <c r="W176" s="139">
        <v>88.1209655080538</v>
      </c>
      <c r="X176" s="139">
        <v>91.217928450924902</v>
      </c>
      <c r="Y176" s="139">
        <v>91.154930863060699</v>
      </c>
      <c r="Z176" s="139">
        <v>90.996700652450201</v>
      </c>
      <c r="AA176" s="61">
        <v>361.49052547449003</v>
      </c>
      <c r="AB176" s="139">
        <v>75.301923883975405</v>
      </c>
      <c r="AC176" s="139">
        <v>79.223436563436493</v>
      </c>
      <c r="AD176" s="139">
        <v>61.4214159908691</v>
      </c>
      <c r="AE176" s="139">
        <v>69.941782886161306</v>
      </c>
      <c r="AF176" s="61">
        <v>285.88855932444199</v>
      </c>
      <c r="AG176" s="139">
        <v>69.957570659341101</v>
      </c>
      <c r="AH176" s="139">
        <v>86.163697424335595</v>
      </c>
      <c r="AI176" s="139">
        <v>69.675690735508695</v>
      </c>
      <c r="AJ176" s="139">
        <v>85.098890834612604</v>
      </c>
      <c r="AK176" s="61">
        <v>310.895849653798</v>
      </c>
      <c r="AL176" s="139">
        <v>56.742859734291699</v>
      </c>
      <c r="AM176" s="139">
        <v>56.742859734291699</v>
      </c>
      <c r="AN176" s="139">
        <v>83.172914008609993</v>
      </c>
      <c r="AO176" s="139">
        <v>83.172914008610292</v>
      </c>
      <c r="AP176" s="139">
        <v>76.568948837820102</v>
      </c>
      <c r="AQ176" s="280">
        <v>76.568948837820017</v>
      </c>
      <c r="AR176" s="139">
        <v>102.825841987335</v>
      </c>
      <c r="AS176" s="280">
        <f t="shared" si="26"/>
        <v>102.82584198733497</v>
      </c>
      <c r="AT176" s="61">
        <v>319.31056456805698</v>
      </c>
      <c r="AU176" s="61">
        <v>319.31056456805698</v>
      </c>
      <c r="AV176" s="139">
        <v>96.054075857282797</v>
      </c>
      <c r="AW176" s="139">
        <v>116.068549898588</v>
      </c>
      <c r="AX176" s="139">
        <v>130.89371422127201</v>
      </c>
      <c r="AY176" s="139">
        <v>132.08422664800901</v>
      </c>
      <c r="AZ176" s="61">
        <v>475.10056662515098</v>
      </c>
      <c r="BA176" s="139">
        <v>158.99544687483802</v>
      </c>
      <c r="BB176"/>
      <c r="BC176" s="165">
        <f t="shared" si="25"/>
        <v>0.65527017417848632</v>
      </c>
      <c r="BD176" s="463"/>
    </row>
    <row r="177" spans="1:56">
      <c r="A177" s="21" t="s">
        <v>229</v>
      </c>
      <c r="B177" s="29" t="s">
        <v>34</v>
      </c>
      <c r="C177" s="98">
        <v>-50</v>
      </c>
      <c r="D177" s="98">
        <v>-50</v>
      </c>
      <c r="E177" s="98">
        <v>-51</v>
      </c>
      <c r="F177" s="98">
        <v>-49</v>
      </c>
      <c r="G177" s="103">
        <v>-200</v>
      </c>
      <c r="H177" s="98">
        <v>-41.400452572505301</v>
      </c>
      <c r="I177" s="98">
        <v>-30.919483697593101</v>
      </c>
      <c r="J177" s="72">
        <v>-37.932970544461298</v>
      </c>
      <c r="K177" s="72">
        <v>-40.9414383625478</v>
      </c>
      <c r="L177" s="103">
        <v>-151.19434517710701</v>
      </c>
      <c r="M177" s="136">
        <v>-28.683678822935299</v>
      </c>
      <c r="N177" s="136">
        <v>-23.961264694218801</v>
      </c>
      <c r="O177" s="136">
        <v>-33.276684311953098</v>
      </c>
      <c r="P177" s="136">
        <v>-29.377390798636995</v>
      </c>
      <c r="Q177" s="103">
        <v>-115.29901862774398</v>
      </c>
      <c r="R177" s="136">
        <v>-14.646010553513999</v>
      </c>
      <c r="S177" s="136">
        <v>-23.1546117954903</v>
      </c>
      <c r="T177" s="136">
        <v>-25.430466901247598</v>
      </c>
      <c r="U177" s="136">
        <v>-19.2940207214399</v>
      </c>
      <c r="V177" s="103">
        <v>-82.525109971691705</v>
      </c>
      <c r="W177" s="136">
        <v>-21.767049521877698</v>
      </c>
      <c r="X177" s="136">
        <v>-22.7060001352135</v>
      </c>
      <c r="Y177" s="136">
        <v>-22.651225583527999</v>
      </c>
      <c r="Z177" s="136">
        <v>-16.318659106431301</v>
      </c>
      <c r="AA177" s="103">
        <v>-83.442934347050496</v>
      </c>
      <c r="AB177" s="136">
        <v>-32.9286372953419</v>
      </c>
      <c r="AC177" s="136">
        <v>-52.151673019713101</v>
      </c>
      <c r="AD177" s="136">
        <v>-38.030164145268301</v>
      </c>
      <c r="AE177" s="136">
        <v>-18.4235942639272</v>
      </c>
      <c r="AF177" s="103">
        <v>-141.53406872425001</v>
      </c>
      <c r="AG177" s="136">
        <v>-28.579624751608701</v>
      </c>
      <c r="AH177" s="136">
        <v>-16.315527836225101</v>
      </c>
      <c r="AI177" s="136">
        <v>-29.4740606636922</v>
      </c>
      <c r="AJ177" s="136">
        <v>-14.066179214803901</v>
      </c>
      <c r="AK177" s="103">
        <v>-88.435392466330001</v>
      </c>
      <c r="AL177" s="136">
        <v>-227.754294767869</v>
      </c>
      <c r="AM177" s="136">
        <v>-227.754294767869</v>
      </c>
      <c r="AN177" s="136">
        <v>-43.575530874081103</v>
      </c>
      <c r="AO177" s="136">
        <v>-43.575530874080982</v>
      </c>
      <c r="AP177" s="136">
        <v>-57.771552685047901</v>
      </c>
      <c r="AQ177" s="279">
        <v>-57.771552685047993</v>
      </c>
      <c r="AR177" s="136">
        <v>-58.796882420072201</v>
      </c>
      <c r="AS177" s="279">
        <f t="shared" si="26"/>
        <v>-58.796882420072052</v>
      </c>
      <c r="AT177" s="103">
        <v>-387.89826074707003</v>
      </c>
      <c r="AU177" s="103">
        <v>-387.89826074707003</v>
      </c>
      <c r="AV177" s="136">
        <v>-53.1685477026382</v>
      </c>
      <c r="AW177" s="136">
        <v>-38.232176234000399</v>
      </c>
      <c r="AX177" s="136">
        <v>-36.418441777023801</v>
      </c>
      <c r="AY177" s="136">
        <v>-6.3030111586483804</v>
      </c>
      <c r="AZ177" s="103">
        <v>-134.122176872311</v>
      </c>
      <c r="BA177" s="136">
        <v>-20.5704755054287</v>
      </c>
      <c r="BB177"/>
      <c r="BC177" s="165">
        <f t="shared" si="25"/>
        <v>-0.61310819282716644</v>
      </c>
      <c r="BD177" s="463"/>
    </row>
    <row r="178" spans="1:56">
      <c r="A178" s="21" t="s">
        <v>230</v>
      </c>
      <c r="B178" s="29" t="s">
        <v>38</v>
      </c>
      <c r="C178" s="98">
        <v>0</v>
      </c>
      <c r="D178" s="98">
        <v>0</v>
      </c>
      <c r="E178" s="98">
        <v>0</v>
      </c>
      <c r="F178" s="98">
        <v>0</v>
      </c>
      <c r="G178" s="103">
        <v>0</v>
      </c>
      <c r="H178" s="98">
        <v>-8.3273001483905799E-4</v>
      </c>
      <c r="I178" s="98">
        <v>2.5806241630539297E-4</v>
      </c>
      <c r="J178" s="72">
        <v>1.45040918034537E-2</v>
      </c>
      <c r="K178" s="72">
        <v>-1.39294242044201E-2</v>
      </c>
      <c r="L178" s="103">
        <v>0</v>
      </c>
      <c r="M178" s="136">
        <v>0</v>
      </c>
      <c r="N178" s="136">
        <v>0</v>
      </c>
      <c r="O178" s="136">
        <v>0</v>
      </c>
      <c r="P178" s="136">
        <v>0</v>
      </c>
      <c r="Q178" s="103">
        <v>0</v>
      </c>
      <c r="R178" s="136">
        <v>0</v>
      </c>
      <c r="S178" s="136">
        <v>0</v>
      </c>
      <c r="T178" s="136">
        <v>0</v>
      </c>
      <c r="U178" s="136">
        <v>0</v>
      </c>
      <c r="V178" s="103">
        <v>0</v>
      </c>
      <c r="W178" s="136">
        <v>0</v>
      </c>
      <c r="X178" s="136">
        <v>0</v>
      </c>
      <c r="Y178" s="136">
        <v>0</v>
      </c>
      <c r="Z178" s="136">
        <v>0</v>
      </c>
      <c r="AA178" s="103">
        <v>0</v>
      </c>
      <c r="AB178" s="136">
        <v>0</v>
      </c>
      <c r="AC178" s="136">
        <v>0</v>
      </c>
      <c r="AD178" s="136">
        <v>0</v>
      </c>
      <c r="AE178" s="136">
        <v>0</v>
      </c>
      <c r="AF178" s="103">
        <v>0</v>
      </c>
      <c r="AG178" s="136">
        <v>0</v>
      </c>
      <c r="AH178" s="136">
        <v>0</v>
      </c>
      <c r="AI178" s="136">
        <v>0</v>
      </c>
      <c r="AJ178" s="136">
        <v>0</v>
      </c>
      <c r="AK178" s="103">
        <v>0</v>
      </c>
      <c r="AL178" s="136">
        <v>0</v>
      </c>
      <c r="AM178" s="136">
        <v>0</v>
      </c>
      <c r="AN178" s="136">
        <v>0</v>
      </c>
      <c r="AO178" s="136">
        <v>0</v>
      </c>
      <c r="AP178" s="136">
        <v>0</v>
      </c>
      <c r="AQ178" s="279">
        <v>0</v>
      </c>
      <c r="AR178" s="136">
        <v>3.2334502755656998E-4</v>
      </c>
      <c r="AS178" s="279">
        <f t="shared" si="26"/>
        <v>3.2334502755656998E-4</v>
      </c>
      <c r="AT178" s="103">
        <v>3.2334502755656998E-4</v>
      </c>
      <c r="AU178" s="103">
        <v>3.2334502755656998E-4</v>
      </c>
      <c r="AV178" s="136">
        <v>-2.49697675327752E-4</v>
      </c>
      <c r="AW178" s="136">
        <v>3.9615367604022798E-4</v>
      </c>
      <c r="AX178" s="136">
        <v>0.10933237419187999</v>
      </c>
      <c r="AY178" s="136">
        <v>-4.6593924904323098E-4</v>
      </c>
      <c r="AZ178" s="103">
        <v>1.28909435497917E-5</v>
      </c>
      <c r="BA178" s="136">
        <v>0</v>
      </c>
      <c r="BB178"/>
      <c r="BC178" s="165">
        <f t="shared" si="25"/>
        <v>-1</v>
      </c>
      <c r="BD178" s="463"/>
    </row>
    <row r="179" spans="1:56">
      <c r="A179" s="21" t="s">
        <v>231</v>
      </c>
      <c r="B179" s="29" t="s">
        <v>40</v>
      </c>
      <c r="C179" s="98">
        <v>0</v>
      </c>
      <c r="D179" s="98">
        <v>0</v>
      </c>
      <c r="E179" s="98">
        <v>2</v>
      </c>
      <c r="F179" s="98">
        <v>0</v>
      </c>
      <c r="G179" s="103">
        <v>2</v>
      </c>
      <c r="H179" s="98">
        <v>-1.9606916704988799E-2</v>
      </c>
      <c r="I179" s="98">
        <v>0.15156531218854899</v>
      </c>
      <c r="J179" s="72">
        <v>0.73761952285131005</v>
      </c>
      <c r="K179" s="72">
        <v>-1.0863119096037499</v>
      </c>
      <c r="L179" s="103">
        <v>-0.21673399126887899</v>
      </c>
      <c r="M179" s="136">
        <v>0.22097630316276201</v>
      </c>
      <c r="N179" s="136">
        <v>4.2220736637489299E-2</v>
      </c>
      <c r="O179" s="136">
        <v>6.8918208029223197E-3</v>
      </c>
      <c r="P179" s="136">
        <v>-1.21311940977994</v>
      </c>
      <c r="Q179" s="103">
        <v>-0.94303054917679852</v>
      </c>
      <c r="R179" s="136">
        <v>-0.135384483011318</v>
      </c>
      <c r="S179" s="136">
        <v>-0.14558326052595699</v>
      </c>
      <c r="T179" s="136">
        <v>0.45432934130372998</v>
      </c>
      <c r="U179" s="136">
        <v>13.919449163853301</v>
      </c>
      <c r="V179" s="103">
        <v>14.0928107616198</v>
      </c>
      <c r="W179" s="136">
        <v>6.3177467943121499E-2</v>
      </c>
      <c r="X179" s="136">
        <v>-1.0703719934462801</v>
      </c>
      <c r="Y179" s="136">
        <v>-2.7647706452485599E-2</v>
      </c>
      <c r="Z179" s="136">
        <v>3.4203228722282701</v>
      </c>
      <c r="AA179" s="103">
        <v>2.3854806402726201</v>
      </c>
      <c r="AB179" s="136">
        <v>-9.0519158831144503E-2</v>
      </c>
      <c r="AC179" s="136">
        <v>-6.7135703186720894E-2</v>
      </c>
      <c r="AD179" s="136">
        <v>6.5156125904963904</v>
      </c>
      <c r="AE179" s="136">
        <v>-0.234921422005856</v>
      </c>
      <c r="AF179" s="103">
        <v>6.1230363064726703</v>
      </c>
      <c r="AG179" s="136">
        <v>2.3554019181492198</v>
      </c>
      <c r="AH179" s="136">
        <v>0.29202523093188298</v>
      </c>
      <c r="AI179" s="136">
        <v>-1.0744871164110801</v>
      </c>
      <c r="AJ179" s="136">
        <v>-0.492170486151636</v>
      </c>
      <c r="AK179" s="103">
        <v>1.08076954651838</v>
      </c>
      <c r="AL179" s="136">
        <v>-2.42816344955265E-3</v>
      </c>
      <c r="AM179" s="136">
        <v>-2.42816344955265E-3</v>
      </c>
      <c r="AN179" s="136">
        <v>-3.33079293938226E-2</v>
      </c>
      <c r="AO179" s="136">
        <v>-3.3307929393822551E-2</v>
      </c>
      <c r="AP179" s="136">
        <v>-7.0711775116384296E-2</v>
      </c>
      <c r="AQ179" s="279">
        <v>-7.0711775116384795E-2</v>
      </c>
      <c r="AR179" s="136">
        <v>0.11181144838113601</v>
      </c>
      <c r="AS179" s="279">
        <f t="shared" si="26"/>
        <v>0.11181144838113671</v>
      </c>
      <c r="AT179" s="103">
        <v>5.3635804213766998E-3</v>
      </c>
      <c r="AU179" s="103">
        <v>5.3635804213767102E-3</v>
      </c>
      <c r="AV179" s="136">
        <v>1.8909584591868499E-2</v>
      </c>
      <c r="AW179" s="136">
        <v>0.123461171224317</v>
      </c>
      <c r="AX179" s="136">
        <v>7.4893820100415703E-2</v>
      </c>
      <c r="AY179" s="136">
        <v>-1.52970906426144E-2</v>
      </c>
      <c r="AZ179" s="103">
        <v>0.201967485273987</v>
      </c>
      <c r="BA179" s="136">
        <v>-0.12516750783049599</v>
      </c>
      <c r="BB179"/>
      <c r="BC179" s="165" t="str">
        <f t="shared" si="25"/>
        <v>ns</v>
      </c>
      <c r="BD179" s="463"/>
    </row>
    <row r="180" spans="1:56">
      <c r="A180" s="21" t="s">
        <v>232</v>
      </c>
      <c r="B180" s="29" t="s">
        <v>42</v>
      </c>
      <c r="C180" s="98">
        <v>0</v>
      </c>
      <c r="D180" s="98">
        <v>0</v>
      </c>
      <c r="E180" s="98">
        <v>0</v>
      </c>
      <c r="F180" s="98">
        <v>0</v>
      </c>
      <c r="G180" s="103">
        <v>0</v>
      </c>
      <c r="H180" s="98">
        <v>0</v>
      </c>
      <c r="I180" s="98">
        <v>0</v>
      </c>
      <c r="J180" s="72">
        <v>0</v>
      </c>
      <c r="K180" s="72">
        <v>0</v>
      </c>
      <c r="L180" s="103">
        <v>0</v>
      </c>
      <c r="M180" s="136">
        <v>0</v>
      </c>
      <c r="N180" s="136">
        <v>0</v>
      </c>
      <c r="O180" s="136">
        <v>0</v>
      </c>
      <c r="P180" s="136">
        <v>3.5570414469111698E-4</v>
      </c>
      <c r="Q180" s="103">
        <v>3.5570414469111698E-4</v>
      </c>
      <c r="R180" s="136">
        <v>0</v>
      </c>
      <c r="S180" s="136">
        <v>0</v>
      </c>
      <c r="T180" s="136">
        <v>0</v>
      </c>
      <c r="U180" s="136">
        <v>0</v>
      </c>
      <c r="V180" s="103">
        <v>0</v>
      </c>
      <c r="W180" s="136">
        <v>0</v>
      </c>
      <c r="X180" s="136">
        <v>0</v>
      </c>
      <c r="Y180" s="136">
        <v>0</v>
      </c>
      <c r="Z180" s="136">
        <v>0</v>
      </c>
      <c r="AA180" s="103">
        <v>0</v>
      </c>
      <c r="AB180" s="136">
        <v>0</v>
      </c>
      <c r="AC180" s="136">
        <v>0</v>
      </c>
      <c r="AD180" s="136">
        <v>0</v>
      </c>
      <c r="AE180" s="136">
        <v>0</v>
      </c>
      <c r="AF180" s="103">
        <v>0</v>
      </c>
      <c r="AG180" s="136">
        <v>0</v>
      </c>
      <c r="AH180" s="136">
        <v>0</v>
      </c>
      <c r="AI180" s="136">
        <v>0</v>
      </c>
      <c r="AJ180" s="136">
        <v>0</v>
      </c>
      <c r="AK180" s="103">
        <v>0</v>
      </c>
      <c r="AL180" s="136">
        <v>0</v>
      </c>
      <c r="AM180" s="136">
        <v>0</v>
      </c>
      <c r="AN180" s="136">
        <v>0</v>
      </c>
      <c r="AO180" s="136">
        <v>0</v>
      </c>
      <c r="AP180" s="136">
        <v>0</v>
      </c>
      <c r="AQ180" s="279">
        <v>0</v>
      </c>
      <c r="AR180" s="136">
        <v>0</v>
      </c>
      <c r="AS180" s="279">
        <f t="shared" si="26"/>
        <v>0</v>
      </c>
      <c r="AT180" s="103">
        <v>0</v>
      </c>
      <c r="AU180" s="103">
        <v>0</v>
      </c>
      <c r="AV180" s="136">
        <v>0</v>
      </c>
      <c r="AW180" s="136">
        <v>0</v>
      </c>
      <c r="AX180" s="136">
        <v>0</v>
      </c>
      <c r="AY180" s="136">
        <v>0</v>
      </c>
      <c r="AZ180" s="103">
        <v>0</v>
      </c>
      <c r="BA180" s="136">
        <v>0</v>
      </c>
      <c r="BB180"/>
      <c r="BC180" s="165" t="str">
        <f t="shared" si="25"/>
        <v>ns</v>
      </c>
      <c r="BD180" s="463"/>
    </row>
    <row r="181" spans="1:56">
      <c r="A181" s="21" t="s">
        <v>233</v>
      </c>
      <c r="B181" s="28" t="s">
        <v>44</v>
      </c>
      <c r="C181" s="60">
        <v>24</v>
      </c>
      <c r="D181" s="60">
        <v>64</v>
      </c>
      <c r="E181" s="60">
        <v>57</v>
      </c>
      <c r="F181" s="60">
        <v>35</v>
      </c>
      <c r="G181" s="61">
        <v>180</v>
      </c>
      <c r="H181" s="60">
        <v>43.466930563590203</v>
      </c>
      <c r="I181" s="60">
        <v>61.407522706032502</v>
      </c>
      <c r="J181" s="74">
        <v>60.754364364494201</v>
      </c>
      <c r="K181" s="74">
        <v>32.055648451614601</v>
      </c>
      <c r="L181" s="61">
        <v>197.684466085732</v>
      </c>
      <c r="M181" s="139">
        <v>46.007605901004901</v>
      </c>
      <c r="N181" s="139">
        <v>57.833223782313098</v>
      </c>
      <c r="O181" s="139">
        <v>51.699564855659297</v>
      </c>
      <c r="P181" s="139">
        <v>40.227067297359696</v>
      </c>
      <c r="Q181" s="61">
        <v>195.76746183633696</v>
      </c>
      <c r="R181" s="139">
        <v>57.0001641227691</v>
      </c>
      <c r="S181" s="139">
        <v>61.294070860366503</v>
      </c>
      <c r="T181" s="139">
        <v>57.893583146957099</v>
      </c>
      <c r="U181" s="139">
        <v>78.359662426529695</v>
      </c>
      <c r="V181" s="61">
        <v>254.54748055662199</v>
      </c>
      <c r="W181" s="139">
        <v>66.417093454119197</v>
      </c>
      <c r="X181" s="139">
        <v>67.4415563222651</v>
      </c>
      <c r="Y181" s="139">
        <v>68.476057573080297</v>
      </c>
      <c r="Z181" s="139">
        <v>78.098364418247201</v>
      </c>
      <c r="AA181" s="61">
        <v>280.43307176771202</v>
      </c>
      <c r="AB181" s="139">
        <v>42.282767429802298</v>
      </c>
      <c r="AC181" s="139">
        <v>27.004627840536699</v>
      </c>
      <c r="AD181" s="139">
        <v>29.906864436097099</v>
      </c>
      <c r="AE181" s="139">
        <v>51.283267200228302</v>
      </c>
      <c r="AF181" s="61">
        <v>150.477526906664</v>
      </c>
      <c r="AG181" s="139">
        <v>43.733347825881502</v>
      </c>
      <c r="AH181" s="139">
        <v>70.140194819042406</v>
      </c>
      <c r="AI181" s="139">
        <v>39.127142955405397</v>
      </c>
      <c r="AJ181" s="139">
        <v>70.540541133657001</v>
      </c>
      <c r="AK181" s="61">
        <v>223.54122673398601</v>
      </c>
      <c r="AL181" s="139">
        <v>-171.01386319702698</v>
      </c>
      <c r="AM181" s="139">
        <v>-171.01386319702698</v>
      </c>
      <c r="AN181" s="139">
        <v>39.564075205135097</v>
      </c>
      <c r="AO181" s="139">
        <v>39.564075205134969</v>
      </c>
      <c r="AP181" s="139">
        <v>18.726684377655801</v>
      </c>
      <c r="AQ181" s="280">
        <v>18.726684377656014</v>
      </c>
      <c r="AR181" s="139">
        <v>44.141094360671197</v>
      </c>
      <c r="AS181" s="280">
        <f t="shared" si="26"/>
        <v>44.141094360671005</v>
      </c>
      <c r="AT181" s="61">
        <v>-68.582009253564692</v>
      </c>
      <c r="AU181" s="61">
        <v>-68.582009253564991</v>
      </c>
      <c r="AV181" s="139">
        <v>42.904188041561206</v>
      </c>
      <c r="AW181" s="139">
        <v>77.960230989487798</v>
      </c>
      <c r="AX181" s="139">
        <v>94.659498638540498</v>
      </c>
      <c r="AY181" s="139">
        <v>125.76545245946799</v>
      </c>
      <c r="AZ181" s="61">
        <v>341.18037012905802</v>
      </c>
      <c r="BA181" s="139">
        <v>138.29980386157899</v>
      </c>
      <c r="BB181"/>
      <c r="BC181" s="165" t="str">
        <f t="shared" si="25"/>
        <v>x3,2</v>
      </c>
      <c r="BD181" s="463"/>
    </row>
    <row r="182" spans="1:56">
      <c r="A182" s="21" t="s">
        <v>234</v>
      </c>
      <c r="B182" s="29" t="s">
        <v>46</v>
      </c>
      <c r="C182" s="98">
        <v>-12</v>
      </c>
      <c r="D182" s="98">
        <v>-16</v>
      </c>
      <c r="E182" s="98">
        <v>-11</v>
      </c>
      <c r="F182" s="98">
        <v>-7</v>
      </c>
      <c r="G182" s="103">
        <v>-46</v>
      </c>
      <c r="H182" s="98">
        <v>-13.9198304823953</v>
      </c>
      <c r="I182" s="98">
        <v>-14.7320332784969</v>
      </c>
      <c r="J182" s="72">
        <v>-15.0962389775629</v>
      </c>
      <c r="K182" s="72">
        <v>-10.3385965612683</v>
      </c>
      <c r="L182" s="103">
        <v>-54.086699299723399</v>
      </c>
      <c r="M182" s="136">
        <v>-14.597625763573401</v>
      </c>
      <c r="N182" s="136">
        <v>-14.3793581859839</v>
      </c>
      <c r="O182" s="136">
        <v>-13.7952479433345</v>
      </c>
      <c r="P182" s="136">
        <v>-9.9372142580655982</v>
      </c>
      <c r="Q182" s="103">
        <v>-52.709446150957007</v>
      </c>
      <c r="R182" s="136">
        <v>-14.607047496310299</v>
      </c>
      <c r="S182" s="136">
        <v>-15.049588141913199</v>
      </c>
      <c r="T182" s="136">
        <v>-14.417642454170901</v>
      </c>
      <c r="U182" s="136">
        <v>-14.8566975601036</v>
      </c>
      <c r="V182" s="103">
        <v>-58.930975652497999</v>
      </c>
      <c r="W182" s="136">
        <v>-16.519177203683501</v>
      </c>
      <c r="X182" s="136">
        <v>-14.244191100509701</v>
      </c>
      <c r="Y182" s="136">
        <v>-19.229116592863601</v>
      </c>
      <c r="Z182" s="136">
        <v>-15.676990172156</v>
      </c>
      <c r="AA182" s="103">
        <v>-65.669475069212695</v>
      </c>
      <c r="AB182" s="136">
        <v>-15.941766633669699</v>
      </c>
      <c r="AC182" s="136">
        <v>0.55304637336518503</v>
      </c>
      <c r="AD182" s="136">
        <v>-10.5698419041384</v>
      </c>
      <c r="AE182" s="136">
        <v>-7.3667238543328999</v>
      </c>
      <c r="AF182" s="103">
        <v>-33.325286018775799</v>
      </c>
      <c r="AG182" s="136">
        <v>-15.952863427690801</v>
      </c>
      <c r="AH182" s="136">
        <v>-21.199526128976999</v>
      </c>
      <c r="AI182" s="136">
        <v>-14.0256183560114</v>
      </c>
      <c r="AJ182" s="136">
        <v>-21.5171657823342</v>
      </c>
      <c r="AK182" s="103">
        <v>-72.695173695013494</v>
      </c>
      <c r="AL182" s="136">
        <v>-9.0903432941070701</v>
      </c>
      <c r="AM182" s="136">
        <v>-9.0903432941070701</v>
      </c>
      <c r="AN182" s="136">
        <v>-14.9926250987111</v>
      </c>
      <c r="AO182" s="136">
        <v>-14.992625098711128</v>
      </c>
      <c r="AP182" s="136">
        <v>-8.6079645525819295</v>
      </c>
      <c r="AQ182" s="279">
        <v>-8.6079645525819011</v>
      </c>
      <c r="AR182" s="136">
        <v>-14.8748563788611</v>
      </c>
      <c r="AS182" s="279">
        <f t="shared" si="26"/>
        <v>-14.874856378861093</v>
      </c>
      <c r="AT182" s="103">
        <v>-47.565789324261196</v>
      </c>
      <c r="AU182" s="103">
        <v>-47.565789324261196</v>
      </c>
      <c r="AV182" s="136">
        <v>-14.2675812840003</v>
      </c>
      <c r="AW182" s="136">
        <v>-21.556660595244299</v>
      </c>
      <c r="AX182" s="136">
        <v>-25.215598671287101</v>
      </c>
      <c r="AY182" s="136">
        <v>-65.072854050154604</v>
      </c>
      <c r="AZ182" s="103">
        <v>-126.112694600686</v>
      </c>
      <c r="BA182" s="136">
        <v>-42.659274998886204</v>
      </c>
      <c r="BB182"/>
      <c r="BC182" s="165" t="str">
        <f t="shared" si="25"/>
        <v>x3</v>
      </c>
      <c r="BD182" s="463"/>
    </row>
    <row r="183" spans="1:56">
      <c r="A183" s="21" t="s">
        <v>235</v>
      </c>
      <c r="B183" s="29" t="s">
        <v>48</v>
      </c>
      <c r="C183" s="98">
        <v>-15</v>
      </c>
      <c r="D183" s="98">
        <v>1</v>
      </c>
      <c r="E183" s="98">
        <v>-2</v>
      </c>
      <c r="F183" s="98">
        <v>2</v>
      </c>
      <c r="G183" s="103">
        <v>-14</v>
      </c>
      <c r="H183" s="98">
        <v>0</v>
      </c>
      <c r="I183" s="98">
        <v>0</v>
      </c>
      <c r="J183" s="72">
        <v>0</v>
      </c>
      <c r="K183" s="72">
        <v>-2.7560034359947299</v>
      </c>
      <c r="L183" s="103">
        <v>-2.7560034359947299</v>
      </c>
      <c r="M183" s="136">
        <v>3.5388829694490101E-2</v>
      </c>
      <c r="N183" s="136">
        <v>-7.8754024660156602E-3</v>
      </c>
      <c r="O183" s="136">
        <v>3.7659041699853301E-3</v>
      </c>
      <c r="P183" s="136">
        <v>-2.1269675061987101E-2</v>
      </c>
      <c r="Q183" s="103">
        <v>1.0009656336472701E-2</v>
      </c>
      <c r="R183" s="136">
        <v>0</v>
      </c>
      <c r="S183" s="136">
        <v>0</v>
      </c>
      <c r="T183" s="136">
        <v>0</v>
      </c>
      <c r="U183" s="136">
        <v>0</v>
      </c>
      <c r="V183" s="103">
        <v>0</v>
      </c>
      <c r="W183" s="136">
        <v>0</v>
      </c>
      <c r="X183" s="136">
        <v>0</v>
      </c>
      <c r="Y183" s="136">
        <v>0</v>
      </c>
      <c r="Z183" s="136">
        <v>-45.761107891886297</v>
      </c>
      <c r="AA183" s="103">
        <v>-45.761107891886297</v>
      </c>
      <c r="AB183" s="136">
        <v>-0.40873503782354398</v>
      </c>
      <c r="AC183" s="136">
        <v>-0.147858773948324</v>
      </c>
      <c r="AD183" s="136">
        <v>-0.43499486647979202</v>
      </c>
      <c r="AE183" s="136">
        <v>-6.5637572329263802</v>
      </c>
      <c r="AF183" s="103">
        <v>-7.5553459111780397</v>
      </c>
      <c r="AG183" s="136">
        <v>-0.93523566966551097</v>
      </c>
      <c r="AH183" s="136">
        <v>0.20044799940894201</v>
      </c>
      <c r="AI183" s="136">
        <v>-2.7006204016898399</v>
      </c>
      <c r="AJ183" s="136">
        <v>4.0957616257480396</v>
      </c>
      <c r="AK183" s="103">
        <v>0.66035355380160399</v>
      </c>
      <c r="AL183" s="136">
        <v>1.33396068772677</v>
      </c>
      <c r="AM183" s="136">
        <v>1.3339606877268</v>
      </c>
      <c r="AN183" s="136">
        <v>10.826448421317</v>
      </c>
      <c r="AO183" s="136">
        <v>10.826448421317</v>
      </c>
      <c r="AP183" s="136">
        <v>9.0227958006913003</v>
      </c>
      <c r="AQ183" s="279">
        <v>9.0227958006912008</v>
      </c>
      <c r="AR183" s="136">
        <v>-27.7470624598072</v>
      </c>
      <c r="AS183" s="279">
        <f t="shared" si="26"/>
        <v>-27.747062459807232</v>
      </c>
      <c r="AT183" s="103">
        <v>-6.5638575500722203</v>
      </c>
      <c r="AU183" s="103">
        <v>-6.56385755007223</v>
      </c>
      <c r="AV183" s="136">
        <v>1.726</v>
      </c>
      <c r="AW183" s="136">
        <v>2.7909999999999999</v>
      </c>
      <c r="AX183" s="136">
        <v>2.0398526829146602</v>
      </c>
      <c r="AY183" s="136">
        <v>-9.9940477102733496</v>
      </c>
      <c r="AZ183" s="103">
        <v>-3.32819502735869</v>
      </c>
      <c r="BA183" s="136">
        <v>0</v>
      </c>
      <c r="BB183"/>
      <c r="BC183" s="165">
        <f t="shared" si="25"/>
        <v>-1</v>
      </c>
      <c r="BD183" s="463"/>
    </row>
    <row r="184" spans="1:56">
      <c r="A184" s="21" t="s">
        <v>236</v>
      </c>
      <c r="B184" s="28" t="s">
        <v>50</v>
      </c>
      <c r="C184" s="60">
        <v>-3</v>
      </c>
      <c r="D184" s="60">
        <v>49</v>
      </c>
      <c r="E184" s="60">
        <v>44</v>
      </c>
      <c r="F184" s="60">
        <v>28</v>
      </c>
      <c r="G184" s="61">
        <v>118</v>
      </c>
      <c r="H184" s="60">
        <v>29.547100081195001</v>
      </c>
      <c r="I184" s="60">
        <v>46.675489427535602</v>
      </c>
      <c r="J184" s="74">
        <v>45.658125386931303</v>
      </c>
      <c r="K184" s="74">
        <v>18.961048454351602</v>
      </c>
      <c r="L184" s="61">
        <v>140.841763350013</v>
      </c>
      <c r="M184" s="139">
        <v>31.445368967126001</v>
      </c>
      <c r="N184" s="139">
        <v>43.445990193863203</v>
      </c>
      <c r="O184" s="139">
        <v>37.908082816494797</v>
      </c>
      <c r="P184" s="139">
        <v>30.2685833642321</v>
      </c>
      <c r="Q184" s="61">
        <v>143.06802534171598</v>
      </c>
      <c r="R184" s="139">
        <v>42.393116626458799</v>
      </c>
      <c r="S184" s="139">
        <v>46.244482718453298</v>
      </c>
      <c r="T184" s="139">
        <v>43.475940692786203</v>
      </c>
      <c r="U184" s="139">
        <v>63.502964866426197</v>
      </c>
      <c r="V184" s="61">
        <v>195.61650490412401</v>
      </c>
      <c r="W184" s="139">
        <v>49.897916250435799</v>
      </c>
      <c r="X184" s="139">
        <v>53.197365221755398</v>
      </c>
      <c r="Y184" s="139">
        <v>49.246940980216699</v>
      </c>
      <c r="Z184" s="139">
        <v>16.6602663542049</v>
      </c>
      <c r="AA184" s="61">
        <v>169.002488806613</v>
      </c>
      <c r="AB184" s="139">
        <v>25.932265758309001</v>
      </c>
      <c r="AC184" s="139">
        <v>27.409815439953601</v>
      </c>
      <c r="AD184" s="139">
        <v>18.902027665479</v>
      </c>
      <c r="AE184" s="139">
        <v>37.352786112969</v>
      </c>
      <c r="AF184" s="61">
        <v>109.596894976711</v>
      </c>
      <c r="AG184" s="139">
        <v>26.845248728525199</v>
      </c>
      <c r="AH184" s="139">
        <v>49.141116689474302</v>
      </c>
      <c r="AI184" s="139">
        <v>22.4009041977042</v>
      </c>
      <c r="AJ184" s="139">
        <v>53.119136977070902</v>
      </c>
      <c r="AK184" s="61">
        <v>151.50640659277499</v>
      </c>
      <c r="AL184" s="139">
        <v>-178.77024580340699</v>
      </c>
      <c r="AM184" s="139">
        <v>-178.77024580340699</v>
      </c>
      <c r="AN184" s="139">
        <v>35.397898527740999</v>
      </c>
      <c r="AO184" s="139">
        <v>35.397898527741006</v>
      </c>
      <c r="AP184" s="139">
        <v>19.141515625765198</v>
      </c>
      <c r="AQ184" s="280">
        <v>19.141515625764981</v>
      </c>
      <c r="AR184" s="139">
        <v>1.5191755220027989</v>
      </c>
      <c r="AS184" s="280">
        <f t="shared" si="26"/>
        <v>1.5191755220030103</v>
      </c>
      <c r="AT184" s="61">
        <v>-122.711656127898</v>
      </c>
      <c r="AU184" s="61">
        <v>-122.711656127898</v>
      </c>
      <c r="AV184" s="139">
        <v>30.362606757560897</v>
      </c>
      <c r="AW184" s="139">
        <v>59.194570394243499</v>
      </c>
      <c r="AX184" s="139">
        <v>71.4837526501681</v>
      </c>
      <c r="AY184" s="139">
        <v>50.698550699040496</v>
      </c>
      <c r="AZ184" s="61">
        <v>211.73948050101299</v>
      </c>
      <c r="BA184" s="139">
        <v>95.64052886269269</v>
      </c>
      <c r="BB184"/>
      <c r="BC184" s="165" t="str">
        <f t="shared" si="25"/>
        <v>x3,1</v>
      </c>
      <c r="BD184" s="463"/>
    </row>
    <row r="185" spans="1:56">
      <c r="A185" s="21" t="s">
        <v>237</v>
      </c>
      <c r="B185" s="29" t="s">
        <v>52</v>
      </c>
      <c r="C185" s="98">
        <v>-9</v>
      </c>
      <c r="D185" s="98">
        <v>-12</v>
      </c>
      <c r="E185" s="98">
        <v>-13</v>
      </c>
      <c r="F185" s="98">
        <v>-11</v>
      </c>
      <c r="G185" s="103">
        <v>-45</v>
      </c>
      <c r="H185" s="98">
        <v>-13.553619171276001</v>
      </c>
      <c r="I185" s="98">
        <v>-13.6081874648098</v>
      </c>
      <c r="J185" s="98">
        <v>-14.4530287139383</v>
      </c>
      <c r="K185" s="98">
        <v>-7.0407183027650904</v>
      </c>
      <c r="L185" s="103">
        <v>-48.655553652789202</v>
      </c>
      <c r="M185" s="136">
        <v>-11.067884146326</v>
      </c>
      <c r="N185" s="136">
        <v>-12.225057779013399</v>
      </c>
      <c r="O185" s="136">
        <v>-11.8199397811305</v>
      </c>
      <c r="P185" s="136">
        <v>-8.6756542386776694</v>
      </c>
      <c r="Q185" s="103">
        <v>-43.788535945147601</v>
      </c>
      <c r="R185" s="136">
        <v>-12.177115419356999</v>
      </c>
      <c r="S185" s="136">
        <v>-11.5542128966347</v>
      </c>
      <c r="T185" s="136">
        <v>-11.8347774808107</v>
      </c>
      <c r="U185" s="136">
        <v>-14.134824370412799</v>
      </c>
      <c r="V185" s="103">
        <v>-49.700930167215198</v>
      </c>
      <c r="W185" s="136">
        <v>-13.242565299676601</v>
      </c>
      <c r="X185" s="136">
        <v>-14.269552926631</v>
      </c>
      <c r="Y185" s="136">
        <v>-12.9870214669265</v>
      </c>
      <c r="Z185" s="136">
        <v>-11.6680273052506</v>
      </c>
      <c r="AA185" s="103">
        <v>-52.167166998484703</v>
      </c>
      <c r="AB185" s="136">
        <v>-8.4243324551059899</v>
      </c>
      <c r="AC185" s="136">
        <v>-15.8673492440175</v>
      </c>
      <c r="AD185" s="136">
        <v>-7.7580833604411596</v>
      </c>
      <c r="AE185" s="136">
        <v>-8.1381847125115403</v>
      </c>
      <c r="AF185" s="103">
        <v>-40.187949772076202</v>
      </c>
      <c r="AG185" s="136">
        <v>-8.2034724280285598</v>
      </c>
      <c r="AH185" s="136">
        <v>-12.3839118295463</v>
      </c>
      <c r="AI185" s="136">
        <v>-9.8536383358839501</v>
      </c>
      <c r="AJ185" s="136">
        <v>-12.2954987776218</v>
      </c>
      <c r="AK185" s="103">
        <v>-42.736521371080599</v>
      </c>
      <c r="AL185" s="136">
        <v>-12.3389817309432</v>
      </c>
      <c r="AM185" s="136">
        <v>-12.3389817309432</v>
      </c>
      <c r="AN185" s="136">
        <v>-13.237367131499999</v>
      </c>
      <c r="AO185" s="136">
        <v>-13.237367131500001</v>
      </c>
      <c r="AP185" s="136">
        <v>-9.61830569116891</v>
      </c>
      <c r="AQ185" s="279">
        <v>-9.6183056911688958</v>
      </c>
      <c r="AR185" s="136">
        <v>-2.0391578550671001</v>
      </c>
      <c r="AS185" s="279">
        <f t="shared" si="26"/>
        <v>-2.0391578550671028</v>
      </c>
      <c r="AT185" s="103">
        <v>-37.233812408679199</v>
      </c>
      <c r="AU185" s="103">
        <v>-37.233812408679199</v>
      </c>
      <c r="AV185" s="136">
        <v>-12.172778749447399</v>
      </c>
      <c r="AW185" s="136">
        <v>-12.0713738082676</v>
      </c>
      <c r="AX185" s="136">
        <v>-12.333191245477799</v>
      </c>
      <c r="AY185" s="136">
        <v>-12.2015435696884</v>
      </c>
      <c r="AZ185" s="103">
        <v>-48.778887372881201</v>
      </c>
      <c r="BA185" s="136">
        <v>-18.9516060573023</v>
      </c>
      <c r="BB185"/>
      <c r="BC185" s="165">
        <f t="shared" si="25"/>
        <v>0.55688413035212969</v>
      </c>
      <c r="BD185" s="463"/>
    </row>
    <row r="186" spans="1:56">
      <c r="A186" s="21" t="s">
        <v>238</v>
      </c>
      <c r="B186" s="36" t="s">
        <v>54</v>
      </c>
      <c r="C186" s="61">
        <v>-12</v>
      </c>
      <c r="D186" s="61">
        <v>37</v>
      </c>
      <c r="E186" s="61">
        <v>31</v>
      </c>
      <c r="F186" s="61">
        <v>17</v>
      </c>
      <c r="G186" s="61">
        <v>73</v>
      </c>
      <c r="H186" s="61">
        <v>15.993480909919001</v>
      </c>
      <c r="I186" s="61">
        <v>33.0673019627258</v>
      </c>
      <c r="J186" s="75">
        <v>31.205096672993001</v>
      </c>
      <c r="K186" s="75">
        <v>11.9203301515865</v>
      </c>
      <c r="L186" s="61">
        <v>92.186209697224299</v>
      </c>
      <c r="M186" s="140">
        <v>20.3774848207999</v>
      </c>
      <c r="N186" s="140">
        <v>31.220932414849901</v>
      </c>
      <c r="O186" s="140">
        <v>26.0881430353643</v>
      </c>
      <c r="P186" s="140">
        <v>21.59292912555436</v>
      </c>
      <c r="Q186" s="61">
        <v>99.279489396569005</v>
      </c>
      <c r="R186" s="140">
        <v>30.216001207101801</v>
      </c>
      <c r="S186" s="140">
        <v>34.690269821818603</v>
      </c>
      <c r="T186" s="140">
        <v>31.641163211975499</v>
      </c>
      <c r="U186" s="140">
        <v>49.368140496013403</v>
      </c>
      <c r="V186" s="61">
        <v>145.91557473690901</v>
      </c>
      <c r="W186" s="140">
        <v>36.6553509507591</v>
      </c>
      <c r="X186" s="140">
        <v>38.927812295124497</v>
      </c>
      <c r="Y186" s="140">
        <v>36.2599195132902</v>
      </c>
      <c r="Z186" s="140">
        <v>4.9922390489542696</v>
      </c>
      <c r="AA186" s="61">
        <v>116.835321808128</v>
      </c>
      <c r="AB186" s="140">
        <v>17.507933303203</v>
      </c>
      <c r="AC186" s="140">
        <v>11.542466195936001</v>
      </c>
      <c r="AD186" s="140">
        <v>11.143944305037801</v>
      </c>
      <c r="AE186" s="140">
        <v>29.214601400457401</v>
      </c>
      <c r="AF186" s="61">
        <v>69.408945204634307</v>
      </c>
      <c r="AG186" s="140">
        <v>18.641776300496701</v>
      </c>
      <c r="AH186" s="140">
        <v>36.757204859928002</v>
      </c>
      <c r="AI186" s="140">
        <v>12.5472658618202</v>
      </c>
      <c r="AJ186" s="140">
        <v>40.8236381994491</v>
      </c>
      <c r="AK186" s="61">
        <v>108.769885221694</v>
      </c>
      <c r="AL186" s="140">
        <v>-191.10922753435099</v>
      </c>
      <c r="AM186" s="140">
        <v>-191.10922753435099</v>
      </c>
      <c r="AN186" s="140">
        <v>22.160531396241002</v>
      </c>
      <c r="AO186" s="140">
        <v>22.160531396240998</v>
      </c>
      <c r="AP186" s="140">
        <v>9.5232099345962595</v>
      </c>
      <c r="AQ186" s="280">
        <v>9.5232099345970198</v>
      </c>
      <c r="AR186" s="140">
        <v>-0.51998233306431008</v>
      </c>
      <c r="AS186" s="280">
        <f t="shared" si="26"/>
        <v>-0.51998233306503039</v>
      </c>
      <c r="AT186" s="61">
        <v>-159.94546853657701</v>
      </c>
      <c r="AU186" s="61">
        <v>-159.94546853657801</v>
      </c>
      <c r="AV186" s="140">
        <v>18.189828008113398</v>
      </c>
      <c r="AW186" s="140">
        <v>47.123196585975904</v>
      </c>
      <c r="AX186" s="140">
        <v>59.1505614046904</v>
      </c>
      <c r="AY186" s="140">
        <v>38.497007129351999</v>
      </c>
      <c r="AZ186" s="61">
        <v>162.96059312813202</v>
      </c>
      <c r="BA186" s="140">
        <v>76.688922805390291</v>
      </c>
      <c r="BB186"/>
      <c r="BC186" s="165" t="str">
        <f t="shared" si="25"/>
        <v>x4,2</v>
      </c>
      <c r="BD186" s="463"/>
    </row>
    <row r="187" spans="1:56">
      <c r="A187" s="21"/>
      <c r="B187" s="21"/>
      <c r="C187" s="85"/>
      <c r="D187" s="85"/>
      <c r="E187" s="85"/>
      <c r="F187" s="85"/>
      <c r="G187" s="85"/>
      <c r="H187" s="154"/>
      <c r="I187" s="154"/>
      <c r="J187" s="154"/>
      <c r="K187" s="154"/>
      <c r="L187" s="85"/>
      <c r="M187" s="155"/>
      <c r="N187" s="155"/>
      <c r="O187" s="155"/>
      <c r="P187" s="155"/>
      <c r="Q187" s="85"/>
      <c r="R187" s="155"/>
      <c r="S187" s="155"/>
      <c r="T187" s="155"/>
      <c r="U187" s="155"/>
      <c r="V187" s="8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c r="BC187" s="165"/>
      <c r="BD187" s="463"/>
    </row>
    <row r="188" spans="1:56">
      <c r="A188" s="21"/>
      <c r="B188" s="85"/>
      <c r="C188" s="85"/>
      <c r="D188" s="85"/>
      <c r="E188" s="85"/>
      <c r="F188" s="85"/>
      <c r="G188" s="85"/>
      <c r="H188" s="85"/>
      <c r="I188" s="85"/>
      <c r="J188" s="85"/>
      <c r="K188" s="85"/>
      <c r="L188" s="85"/>
      <c r="M188" s="131"/>
      <c r="N188" s="131"/>
      <c r="O188" s="131"/>
      <c r="P188" s="131"/>
      <c r="Q188" s="85"/>
      <c r="R188" s="131"/>
      <c r="S188" s="131"/>
      <c r="T188" s="131"/>
      <c r="U188" s="131"/>
      <c r="V188" s="85"/>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402"/>
      <c r="AT188" s="131"/>
      <c r="AU188" s="131"/>
      <c r="AV188" s="131"/>
      <c r="AW188" s="131"/>
      <c r="AX188" s="131"/>
      <c r="AY188" s="131"/>
      <c r="AZ188" s="131"/>
      <c r="BA188" s="131"/>
      <c r="BB188"/>
      <c r="BC188" s="165"/>
      <c r="BD188" s="463"/>
    </row>
    <row r="189" spans="1:56" ht="16.5" thickBot="1">
      <c r="A189" s="21"/>
      <c r="B189" s="24" t="s">
        <v>239</v>
      </c>
      <c r="C189" s="87"/>
      <c r="D189" s="87"/>
      <c r="E189" s="87"/>
      <c r="F189" s="87"/>
      <c r="G189" s="87"/>
      <c r="H189" s="87"/>
      <c r="I189" s="87"/>
      <c r="J189" s="87"/>
      <c r="K189" s="87"/>
      <c r="L189" s="87"/>
      <c r="M189" s="133"/>
      <c r="N189" s="133"/>
      <c r="O189" s="133"/>
      <c r="P189" s="133"/>
      <c r="Q189" s="87"/>
      <c r="R189" s="133"/>
      <c r="S189" s="133"/>
      <c r="T189" s="133"/>
      <c r="U189" s="133"/>
      <c r="V189" s="87"/>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404"/>
      <c r="AT189" s="133"/>
      <c r="AU189" s="133"/>
      <c r="AV189" s="133"/>
      <c r="AW189" s="133"/>
      <c r="AX189" s="133"/>
      <c r="AY189" s="133"/>
      <c r="AZ189" s="133"/>
      <c r="BA189" s="133"/>
      <c r="BB189"/>
      <c r="BC189" s="369"/>
      <c r="BD189" s="463"/>
    </row>
    <row r="190" spans="1:56">
      <c r="A190" s="21"/>
      <c r="B190" s="85"/>
      <c r="C190" s="85"/>
      <c r="D190" s="85"/>
      <c r="E190" s="85"/>
      <c r="F190" s="85"/>
      <c r="G190" s="85"/>
      <c r="H190" s="85"/>
      <c r="I190" s="85"/>
      <c r="J190" s="85"/>
      <c r="K190" s="85"/>
      <c r="L190" s="85"/>
      <c r="M190" s="131"/>
      <c r="N190" s="131"/>
      <c r="O190" s="131"/>
      <c r="P190" s="131"/>
      <c r="Q190" s="85"/>
      <c r="R190" s="131"/>
      <c r="S190" s="131"/>
      <c r="T190" s="131"/>
      <c r="U190" s="131"/>
      <c r="V190" s="85"/>
      <c r="W190" s="131"/>
      <c r="X190" s="131"/>
      <c r="Y190" s="131"/>
      <c r="Z190" s="131"/>
      <c r="AA190" s="131"/>
      <c r="AB190" s="131"/>
      <c r="AC190" s="131"/>
      <c r="AD190" s="131"/>
      <c r="AE190" s="131"/>
      <c r="AF190" s="131"/>
      <c r="AG190" s="131"/>
      <c r="AH190" s="131"/>
      <c r="AI190" s="131"/>
      <c r="AJ190" s="131"/>
      <c r="AK190" s="131"/>
      <c r="AL190" s="131"/>
      <c r="AM190" s="57" t="s">
        <v>596</v>
      </c>
      <c r="AN190" s="131"/>
      <c r="AO190" s="57" t="s">
        <v>596</v>
      </c>
      <c r="AP190" s="131"/>
      <c r="AQ190" s="57" t="str">
        <f>+$AM$13</f>
        <v>IFRS 17</v>
      </c>
      <c r="AR190" s="131"/>
      <c r="AS190" s="407" t="str">
        <f>+$AM$13</f>
        <v>IFRS 17</v>
      </c>
      <c r="AT190" s="131"/>
      <c r="AU190" s="322" t="s">
        <v>596</v>
      </c>
      <c r="AV190" s="131"/>
      <c r="AW190" s="131"/>
      <c r="AX190" s="131"/>
      <c r="AY190" s="131"/>
      <c r="AZ190" s="131"/>
      <c r="BA190" s="131"/>
      <c r="BB190"/>
      <c r="BC190" s="372"/>
      <c r="BD190" s="463"/>
    </row>
    <row r="191" spans="1:56" ht="25.5">
      <c r="A191" s="21"/>
      <c r="B191" s="25" t="s">
        <v>24</v>
      </c>
      <c r="C191" s="58" t="s">
        <v>100</v>
      </c>
      <c r="D191" s="58" t="s">
        <v>101</v>
      </c>
      <c r="E191" s="58" t="s">
        <v>102</v>
      </c>
      <c r="F191" s="58" t="s">
        <v>103</v>
      </c>
      <c r="G191" s="58" t="s">
        <v>104</v>
      </c>
      <c r="H191" s="58" t="s">
        <v>483</v>
      </c>
      <c r="I191" s="58" t="s">
        <v>484</v>
      </c>
      <c r="J191" s="58" t="s">
        <v>485</v>
      </c>
      <c r="K191" s="58" t="s">
        <v>486</v>
      </c>
      <c r="L191" s="58" t="s">
        <v>487</v>
      </c>
      <c r="M191" s="57" t="s">
        <v>488</v>
      </c>
      <c r="N191" s="57" t="s">
        <v>489</v>
      </c>
      <c r="O191" s="57" t="s">
        <v>490</v>
      </c>
      <c r="P191" s="57" t="s">
        <v>491</v>
      </c>
      <c r="Q191" s="58" t="s">
        <v>492</v>
      </c>
      <c r="R191" s="57" t="s">
        <v>493</v>
      </c>
      <c r="S191" s="57" t="s">
        <v>494</v>
      </c>
      <c r="T191" s="57" t="s">
        <v>495</v>
      </c>
      <c r="U191" s="57" t="s">
        <v>496</v>
      </c>
      <c r="V191" s="58" t="s">
        <v>497</v>
      </c>
      <c r="W191" s="57" t="s">
        <v>498</v>
      </c>
      <c r="X191" s="57" t="s">
        <v>499</v>
      </c>
      <c r="Y191" s="57" t="s">
        <v>500</v>
      </c>
      <c r="Z191" s="57" t="s">
        <v>501</v>
      </c>
      <c r="AA191" s="57" t="s">
        <v>502</v>
      </c>
      <c r="AB191" s="57" t="s">
        <v>503</v>
      </c>
      <c r="AC191" s="57" t="s">
        <v>504</v>
      </c>
      <c r="AD191" s="57" t="s">
        <v>505</v>
      </c>
      <c r="AE191" s="57" t="s">
        <v>506</v>
      </c>
      <c r="AF191" s="57" t="s">
        <v>507</v>
      </c>
      <c r="AG191" s="57" t="s">
        <v>508</v>
      </c>
      <c r="AH191" s="57" t="s">
        <v>509</v>
      </c>
      <c r="AI191" s="57" t="s">
        <v>510</v>
      </c>
      <c r="AJ191" s="57" t="s">
        <v>511</v>
      </c>
      <c r="AK191" s="57" t="s">
        <v>512</v>
      </c>
      <c r="AL191" s="57" t="s">
        <v>513</v>
      </c>
      <c r="AM191" s="57" t="s">
        <v>513</v>
      </c>
      <c r="AN191" s="57" t="s">
        <v>570</v>
      </c>
      <c r="AO191" s="57" t="s">
        <v>570</v>
      </c>
      <c r="AP191" s="57" t="s">
        <v>574</v>
      </c>
      <c r="AQ191" s="57" t="s">
        <v>574</v>
      </c>
      <c r="AR191" s="57" t="s">
        <v>599</v>
      </c>
      <c r="AS191" s="407" t="str">
        <f>AS172</f>
        <v>Q4-22
Stated</v>
      </c>
      <c r="AT191" s="57" t="s">
        <v>600</v>
      </c>
      <c r="AU191" s="322" t="s">
        <v>600</v>
      </c>
      <c r="AV191" s="57" t="s">
        <v>605</v>
      </c>
      <c r="AW191" s="57" t="s">
        <v>614</v>
      </c>
      <c r="AX191" s="57" t="s">
        <v>619</v>
      </c>
      <c r="AY191" s="57" t="s">
        <v>626</v>
      </c>
      <c r="AZ191" s="57" t="s">
        <v>627</v>
      </c>
      <c r="BA191" s="57" t="str">
        <f t="shared" ref="BA191" si="27">BA$14</f>
        <v>Q1-24
Stated</v>
      </c>
      <c r="BB191"/>
      <c r="BC191" s="370" t="str">
        <f>LEFT($AV:$AV,2)&amp;"/"&amp;LEFT(BA:BA,2)</f>
        <v>Q1/Q1</v>
      </c>
      <c r="BD191" s="463"/>
    </row>
    <row r="192" spans="1:56">
      <c r="A192" s="21"/>
      <c r="B192" s="26"/>
      <c r="C192" s="85"/>
      <c r="D192" s="85"/>
      <c r="E192" s="85"/>
      <c r="F192" s="85"/>
      <c r="G192" s="85"/>
      <c r="H192" s="85"/>
      <c r="I192" s="85"/>
      <c r="J192" s="85"/>
      <c r="K192" s="85"/>
      <c r="L192" s="85"/>
      <c r="M192" s="131"/>
      <c r="N192" s="131"/>
      <c r="O192" s="131"/>
      <c r="P192" s="131"/>
      <c r="Q192" s="85"/>
      <c r="R192" s="131"/>
      <c r="S192" s="131"/>
      <c r="T192" s="131"/>
      <c r="U192" s="131"/>
      <c r="V192" s="85"/>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402"/>
      <c r="AT192" s="131"/>
      <c r="AU192" s="131"/>
      <c r="AV192" s="131"/>
      <c r="AW192" s="131"/>
      <c r="AX192" s="131"/>
      <c r="AY192" s="131"/>
      <c r="AZ192" s="131"/>
      <c r="BA192" s="131"/>
      <c r="BB192"/>
      <c r="BC192" s="341"/>
      <c r="BD192" s="463"/>
    </row>
    <row r="193" spans="1:56">
      <c r="A193" s="21" t="s">
        <v>240</v>
      </c>
      <c r="B193" s="28" t="s">
        <v>26</v>
      </c>
      <c r="C193" s="60">
        <v>646</v>
      </c>
      <c r="D193" s="60">
        <v>665</v>
      </c>
      <c r="E193" s="60">
        <v>661</v>
      </c>
      <c r="F193" s="60">
        <v>657</v>
      </c>
      <c r="G193" s="61">
        <v>2629</v>
      </c>
      <c r="H193" s="60">
        <v>647.08300229344798</v>
      </c>
      <c r="I193" s="60">
        <v>659.58990364764702</v>
      </c>
      <c r="J193" s="60">
        <v>656.86072973952798</v>
      </c>
      <c r="K193" s="60">
        <v>682.92376357551495</v>
      </c>
      <c r="L193" s="61">
        <v>2646.45739925614</v>
      </c>
      <c r="M193" s="134">
        <v>685.15087516814003</v>
      </c>
      <c r="N193" s="134">
        <v>689.75748182751704</v>
      </c>
      <c r="O193" s="134">
        <v>675.28177661648397</v>
      </c>
      <c r="P193" s="134">
        <v>670.949806517659</v>
      </c>
      <c r="Q193" s="61">
        <v>2721.1399401297999</v>
      </c>
      <c r="R193" s="134">
        <v>688.017701107324</v>
      </c>
      <c r="S193" s="134">
        <v>695.12798604314696</v>
      </c>
      <c r="T193" s="134">
        <v>695.06699594263898</v>
      </c>
      <c r="U193" s="134">
        <v>690.32477907357395</v>
      </c>
      <c r="V193" s="61">
        <v>2768.5374621666801</v>
      </c>
      <c r="W193" s="134">
        <v>680.58337539501497</v>
      </c>
      <c r="X193" s="134">
        <v>687.25383896292601</v>
      </c>
      <c r="Y193" s="134">
        <v>676.19508211422396</v>
      </c>
      <c r="Z193" s="134">
        <v>672.20010389774995</v>
      </c>
      <c r="AA193" s="61">
        <v>2716.23240036991</v>
      </c>
      <c r="AB193" s="134">
        <v>646.79448422922599</v>
      </c>
      <c r="AC193" s="134">
        <v>607.08945540792399</v>
      </c>
      <c r="AD193" s="134">
        <v>619.05525908717505</v>
      </c>
      <c r="AE193" s="134">
        <v>653.55338793697501</v>
      </c>
      <c r="AF193" s="61">
        <v>2526.4925866612998</v>
      </c>
      <c r="AG193" s="134">
        <v>643.70582893101698</v>
      </c>
      <c r="AH193" s="134">
        <v>658.35556426812798</v>
      </c>
      <c r="AI193" s="134">
        <v>704.49665403181598</v>
      </c>
      <c r="AJ193" s="134">
        <v>690.17261020644503</v>
      </c>
      <c r="AK193" s="61">
        <v>2696.7306574374102</v>
      </c>
      <c r="AL193" s="134">
        <v>687.69465437132499</v>
      </c>
      <c r="AM193" s="134">
        <v>687.69465437132499</v>
      </c>
      <c r="AN193" s="134">
        <v>684.570430712703</v>
      </c>
      <c r="AO193" s="134">
        <v>684.57043071270505</v>
      </c>
      <c r="AP193" s="134">
        <v>699.26760582591305</v>
      </c>
      <c r="AQ193" s="348">
        <v>699.26760582590987</v>
      </c>
      <c r="AR193" s="134">
        <v>710.09798573543503</v>
      </c>
      <c r="AS193" s="348">
        <f>AU193-AM193-AO193-AQ193</f>
        <v>710.09798573543026</v>
      </c>
      <c r="AT193" s="61">
        <v>2781.6306766453699</v>
      </c>
      <c r="AU193" s="61">
        <v>2781.6306766453699</v>
      </c>
      <c r="AV193" s="134">
        <v>671.61357467432299</v>
      </c>
      <c r="AW193" s="134">
        <v>1162.2941163317701</v>
      </c>
      <c r="AX193" s="134">
        <v>883.18846233743602</v>
      </c>
      <c r="AY193" s="134">
        <v>879.88603771732096</v>
      </c>
      <c r="AZ193" s="61">
        <v>3596.9821910608598</v>
      </c>
      <c r="BA193" s="134">
        <v>846.18673473680997</v>
      </c>
      <c r="BB193"/>
      <c r="BC193" s="165">
        <f t="shared" ref="BC193:BC206" si="28">IF(ISERROR($BA193/AV193),"ns",IF($BA193/AV193&gt;200%,"x"&amp;(ROUND($BA193/AV193,1)),IF($BA193/AV193&lt;0,"ns",$BA193/AV193-1)))</f>
        <v>0.2599309582852618</v>
      </c>
      <c r="BD193" s="463"/>
    </row>
    <row r="194" spans="1:56">
      <c r="A194" s="21" t="s">
        <v>241</v>
      </c>
      <c r="B194" s="29" t="s">
        <v>28</v>
      </c>
      <c r="C194" s="98">
        <v>-366</v>
      </c>
      <c r="D194" s="98">
        <v>-320</v>
      </c>
      <c r="E194" s="98">
        <v>-318</v>
      </c>
      <c r="F194" s="98">
        <v>-332</v>
      </c>
      <c r="G194" s="103">
        <v>-1336</v>
      </c>
      <c r="H194" s="92">
        <v>-358.137509563354</v>
      </c>
      <c r="I194" s="92">
        <v>-331.23165901478598</v>
      </c>
      <c r="J194" s="92">
        <v>-329.51270398556397</v>
      </c>
      <c r="K194" s="92">
        <v>-365.33908973666701</v>
      </c>
      <c r="L194" s="93">
        <v>-1384.22096230037</v>
      </c>
      <c r="M194" s="92">
        <v>-365.50346929727499</v>
      </c>
      <c r="N194" s="92">
        <v>-332.67112522279899</v>
      </c>
      <c r="O194" s="92">
        <v>-337.07995789130302</v>
      </c>
      <c r="P194" s="92">
        <v>-371.68456780134301</v>
      </c>
      <c r="Q194" s="93">
        <v>-1406.9391202127199</v>
      </c>
      <c r="R194" s="92">
        <v>-374.12986904743798</v>
      </c>
      <c r="S194" s="92">
        <v>-310.99502448872198</v>
      </c>
      <c r="T194" s="92">
        <v>-339.04355321076798</v>
      </c>
      <c r="U194" s="92">
        <v>-355.60030925751801</v>
      </c>
      <c r="V194" s="93">
        <v>-1379.7687560044501</v>
      </c>
      <c r="W194" s="92">
        <v>-360.36792535792199</v>
      </c>
      <c r="X194" s="92">
        <v>-329.397953112979</v>
      </c>
      <c r="Y194" s="92">
        <v>-340.89897452776802</v>
      </c>
      <c r="Z194" s="92">
        <v>-331.28772611587499</v>
      </c>
      <c r="AA194" s="93">
        <v>-1361.95257911454</v>
      </c>
      <c r="AB194" s="92">
        <v>-371.71716347334097</v>
      </c>
      <c r="AC194" s="92">
        <v>-308.96328920811999</v>
      </c>
      <c r="AD194" s="92">
        <v>-288.65809046176201</v>
      </c>
      <c r="AE194" s="92">
        <v>-318.81758369587902</v>
      </c>
      <c r="AF194" s="93">
        <v>-1288.1561268390999</v>
      </c>
      <c r="AG194" s="92">
        <v>-358.39340339094099</v>
      </c>
      <c r="AH194" s="92">
        <v>-326.35436905118303</v>
      </c>
      <c r="AI194" s="92">
        <v>-369.972723224834</v>
      </c>
      <c r="AJ194" s="92">
        <v>-351.797745001522</v>
      </c>
      <c r="AK194" s="93">
        <v>-1406.5182406684801</v>
      </c>
      <c r="AL194" s="92">
        <v>-401.481105348092</v>
      </c>
      <c r="AM194" s="92">
        <v>-401.481105348092</v>
      </c>
      <c r="AN194" s="92">
        <v>-358.549233301058</v>
      </c>
      <c r="AO194" s="92">
        <v>-358.54923330105999</v>
      </c>
      <c r="AP194" s="92">
        <v>-357.90613391751998</v>
      </c>
      <c r="AQ194" s="346">
        <v>-357.90613391752117</v>
      </c>
      <c r="AR194" s="92">
        <v>-359.37594827577499</v>
      </c>
      <c r="AS194" s="406">
        <f t="shared" ref="AS194:AS206" si="29">AU194-AM194-AO194-AQ194</f>
        <v>-359.37594827576686</v>
      </c>
      <c r="AT194" s="93">
        <v>-1477.3124208424399</v>
      </c>
      <c r="AU194" s="93">
        <v>-1477.3124208424399</v>
      </c>
      <c r="AV194" s="92">
        <v>-401.671944192431</v>
      </c>
      <c r="AW194" s="92">
        <v>-427.26777986620903</v>
      </c>
      <c r="AX194" s="92">
        <v>-423.59448835988798</v>
      </c>
      <c r="AY194" s="92">
        <v>-448.90235513818601</v>
      </c>
      <c r="AZ194" s="93">
        <v>-1701.4365675567101</v>
      </c>
      <c r="BA194" s="92">
        <v>-453.81021472082301</v>
      </c>
      <c r="BB194"/>
      <c r="BC194" s="165">
        <f t="shared" si="28"/>
        <v>0.12980311740023809</v>
      </c>
      <c r="BD194" s="463"/>
    </row>
    <row r="195" spans="1:56">
      <c r="A195" s="94" t="s">
        <v>242</v>
      </c>
      <c r="B195" s="31" t="s">
        <v>30</v>
      </c>
      <c r="C195" s="95"/>
      <c r="D195" s="95"/>
      <c r="E195" s="95"/>
      <c r="F195" s="96"/>
      <c r="G195" s="97"/>
      <c r="H195" s="96">
        <v>-9.629999999999999</v>
      </c>
      <c r="I195" s="96">
        <v>-3.3200000000000003</v>
      </c>
      <c r="J195" s="96">
        <v>0</v>
      </c>
      <c r="K195" s="96">
        <v>0</v>
      </c>
      <c r="L195" s="97">
        <v>-12.95</v>
      </c>
      <c r="M195" s="96">
        <v>-13.58</v>
      </c>
      <c r="N195" s="96">
        <v>-0.58000000000000007</v>
      </c>
      <c r="O195" s="96">
        <v>0</v>
      </c>
      <c r="P195" s="96">
        <v>0</v>
      </c>
      <c r="Q195" s="97">
        <v>-14.16</v>
      </c>
      <c r="R195" s="96">
        <v>-17.07712807043217</v>
      </c>
      <c r="S195" s="96">
        <v>-0.60644423003216508</v>
      </c>
      <c r="T195" s="96">
        <v>0</v>
      </c>
      <c r="U195" s="96">
        <v>0</v>
      </c>
      <c r="V195" s="97">
        <v>-17.683572300464334</v>
      </c>
      <c r="W195" s="96">
        <v>-18.399999999999999</v>
      </c>
      <c r="X195" s="96">
        <v>-5.2716224500000131E-2</v>
      </c>
      <c r="Y195" s="96">
        <v>0</v>
      </c>
      <c r="Z195" s="96">
        <v>-7.7550000021631149E-7</v>
      </c>
      <c r="AA195" s="97">
        <v>-18.452717</v>
      </c>
      <c r="AB195" s="96">
        <v>-19.84517329110291</v>
      </c>
      <c r="AC195" s="96">
        <v>-7.2947463378691069E-2</v>
      </c>
      <c r="AD195" s="96">
        <v>0</v>
      </c>
      <c r="AE195" s="96">
        <v>0</v>
      </c>
      <c r="AF195" s="97">
        <v>-19.918120754481599</v>
      </c>
      <c r="AG195" s="96">
        <v>-23.919953790134912</v>
      </c>
      <c r="AH195" s="96">
        <v>0.83638723013491223</v>
      </c>
      <c r="AI195" s="96">
        <v>0</v>
      </c>
      <c r="AJ195" s="96">
        <v>0</v>
      </c>
      <c r="AK195" s="97">
        <v>-23.083566560000001</v>
      </c>
      <c r="AL195" s="96">
        <v>-35.154738109999997</v>
      </c>
      <c r="AM195" s="96">
        <v>-35.154738109999997</v>
      </c>
      <c r="AN195" s="96">
        <v>1.0235628900000044</v>
      </c>
      <c r="AO195" s="96">
        <v>1.0235628900000044</v>
      </c>
      <c r="AP195" s="96">
        <v>0</v>
      </c>
      <c r="AQ195" s="347">
        <v>0</v>
      </c>
      <c r="AR195" s="96">
        <v>0</v>
      </c>
      <c r="AS195" s="347">
        <f t="shared" si="29"/>
        <v>-3.5527136788005009E-15</v>
      </c>
      <c r="AT195" s="97">
        <v>-34.131175219999996</v>
      </c>
      <c r="AU195" s="97">
        <v>-34.131175219999996</v>
      </c>
      <c r="AV195" s="96">
        <v>-31.0754944</v>
      </c>
      <c r="AW195" s="96">
        <v>2.3155072600000004</v>
      </c>
      <c r="AX195" s="96">
        <v>0</v>
      </c>
      <c r="AY195" s="96">
        <v>0</v>
      </c>
      <c r="AZ195" s="97">
        <v>-28.75998714</v>
      </c>
      <c r="BA195" s="96">
        <v>0</v>
      </c>
      <c r="BB195"/>
      <c r="BC195" s="165">
        <f t="shared" si="28"/>
        <v>-1</v>
      </c>
      <c r="BD195" s="463"/>
    </row>
    <row r="196" spans="1:56">
      <c r="A196" s="21" t="s">
        <v>243</v>
      </c>
      <c r="B196" s="28" t="s">
        <v>32</v>
      </c>
      <c r="C196" s="60">
        <v>280</v>
      </c>
      <c r="D196" s="60">
        <v>345</v>
      </c>
      <c r="E196" s="60">
        <v>343</v>
      </c>
      <c r="F196" s="60">
        <v>325</v>
      </c>
      <c r="G196" s="61">
        <v>1293</v>
      </c>
      <c r="H196" s="60">
        <v>288.94549273009397</v>
      </c>
      <c r="I196" s="60">
        <v>328.35824463286099</v>
      </c>
      <c r="J196" s="60">
        <v>327.34802575396401</v>
      </c>
      <c r="K196" s="60">
        <v>317.584673838848</v>
      </c>
      <c r="L196" s="61">
        <v>1262.2364369557699</v>
      </c>
      <c r="M196" s="134">
        <v>319.64740587086402</v>
      </c>
      <c r="N196" s="134">
        <v>357.08635660471901</v>
      </c>
      <c r="O196" s="134">
        <v>338.201818725181</v>
      </c>
      <c r="P196" s="134">
        <v>299.26523871631599</v>
      </c>
      <c r="Q196" s="61">
        <v>1314.20081991708</v>
      </c>
      <c r="R196" s="134">
        <v>313.88783205988602</v>
      </c>
      <c r="S196" s="134">
        <v>384.13296155442498</v>
      </c>
      <c r="T196" s="134">
        <v>356.02344273186998</v>
      </c>
      <c r="U196" s="134">
        <v>334.72446981605702</v>
      </c>
      <c r="V196" s="61">
        <v>1388.7687061622401</v>
      </c>
      <c r="W196" s="134">
        <v>320.21545003709298</v>
      </c>
      <c r="X196" s="134">
        <v>357.85588584994701</v>
      </c>
      <c r="Y196" s="134">
        <v>335.296107586456</v>
      </c>
      <c r="Z196" s="134">
        <v>340.912377781874</v>
      </c>
      <c r="AA196" s="61">
        <v>1354.2798212553701</v>
      </c>
      <c r="AB196" s="134">
        <v>275.07732075588501</v>
      </c>
      <c r="AC196" s="134">
        <v>298.126166199804</v>
      </c>
      <c r="AD196" s="134">
        <v>330.39716862541297</v>
      </c>
      <c r="AE196" s="134">
        <v>334.73580424109599</v>
      </c>
      <c r="AF196" s="61">
        <v>1238.3364598221999</v>
      </c>
      <c r="AG196" s="134">
        <v>285.31242554007599</v>
      </c>
      <c r="AH196" s="134">
        <v>332.00119521694501</v>
      </c>
      <c r="AI196" s="134">
        <v>334.52393080698198</v>
      </c>
      <c r="AJ196" s="134">
        <v>338.37486520492303</v>
      </c>
      <c r="AK196" s="61">
        <v>1290.2124167689301</v>
      </c>
      <c r="AL196" s="134">
        <v>286.21354902323299</v>
      </c>
      <c r="AM196" s="134">
        <v>286.21354902323299</v>
      </c>
      <c r="AN196" s="134">
        <v>326.02119741164501</v>
      </c>
      <c r="AO196" s="134">
        <v>326.02119741164506</v>
      </c>
      <c r="AP196" s="134">
        <v>341.36147190839301</v>
      </c>
      <c r="AQ196" s="348">
        <v>341.36147190839199</v>
      </c>
      <c r="AR196" s="134">
        <v>350.72203745966101</v>
      </c>
      <c r="AS196" s="348">
        <f t="shared" si="29"/>
        <v>350.72203745965999</v>
      </c>
      <c r="AT196" s="61">
        <v>1304.31825580293</v>
      </c>
      <c r="AU196" s="61">
        <v>1304.31825580293</v>
      </c>
      <c r="AV196" s="134">
        <v>269.94163048189199</v>
      </c>
      <c r="AW196" s="134">
        <v>735.02633646556603</v>
      </c>
      <c r="AX196" s="134">
        <v>459.59397397754901</v>
      </c>
      <c r="AY196" s="134">
        <v>430.98368257913501</v>
      </c>
      <c r="AZ196" s="61">
        <v>1895.5456235041399</v>
      </c>
      <c r="BA196" s="134">
        <v>392.37652001598701</v>
      </c>
      <c r="BB196"/>
      <c r="BC196" s="165">
        <f t="shared" si="28"/>
        <v>0.45356060610409665</v>
      </c>
      <c r="BD196" s="463"/>
    </row>
    <row r="197" spans="1:56">
      <c r="A197" s="21" t="s">
        <v>244</v>
      </c>
      <c r="B197" s="29" t="s">
        <v>34</v>
      </c>
      <c r="C197" s="98">
        <v>-205</v>
      </c>
      <c r="D197" s="98">
        <v>-183</v>
      </c>
      <c r="E197" s="98">
        <v>-156</v>
      </c>
      <c r="F197" s="98">
        <v>-113</v>
      </c>
      <c r="G197" s="103">
        <v>-657</v>
      </c>
      <c r="H197" s="98">
        <v>-119.30350318417</v>
      </c>
      <c r="I197" s="98">
        <v>-157.50569279396899</v>
      </c>
      <c r="J197" s="98">
        <v>-156.77908280600099</v>
      </c>
      <c r="K197" s="98">
        <v>-124.033059429684</v>
      </c>
      <c r="L197" s="103">
        <v>-557.62133821382395</v>
      </c>
      <c r="M197" s="135">
        <v>-92.407799466871893</v>
      </c>
      <c r="N197" s="135">
        <v>-117.49741777721999</v>
      </c>
      <c r="O197" s="135">
        <v>-127.94975275637699</v>
      </c>
      <c r="P197" s="135">
        <v>-101.95666472085099</v>
      </c>
      <c r="Q197" s="103">
        <v>-439.81163472131999</v>
      </c>
      <c r="R197" s="135">
        <v>-99.307862763129293</v>
      </c>
      <c r="S197" s="135">
        <v>-127.280658469301</v>
      </c>
      <c r="T197" s="135">
        <v>-141.16150460768301</v>
      </c>
      <c r="U197" s="135">
        <v>-98.820272144919102</v>
      </c>
      <c r="V197" s="103">
        <v>-466.57029798503299</v>
      </c>
      <c r="W197" s="135">
        <v>-107.358681063239</v>
      </c>
      <c r="X197" s="135">
        <v>-131.56709952932101</v>
      </c>
      <c r="Y197" s="135">
        <v>-131.09430354270199</v>
      </c>
      <c r="Z197" s="135">
        <v>-127.37372273000599</v>
      </c>
      <c r="AA197" s="103">
        <v>-497.393806865268</v>
      </c>
      <c r="AB197" s="135">
        <v>-189.879023709872</v>
      </c>
      <c r="AC197" s="135">
        <v>-248.23318864347601</v>
      </c>
      <c r="AD197" s="135">
        <v>-140.706893358787</v>
      </c>
      <c r="AE197" s="135">
        <v>-153.65689086770601</v>
      </c>
      <c r="AF197" s="103">
        <v>-732.47599657984199</v>
      </c>
      <c r="AG197" s="135">
        <v>-127.41968578986</v>
      </c>
      <c r="AH197" s="135">
        <v>-134.35039221551401</v>
      </c>
      <c r="AI197" s="135">
        <v>-107.680065969852</v>
      </c>
      <c r="AJ197" s="135">
        <v>-135.744595763158</v>
      </c>
      <c r="AK197" s="103">
        <v>-505.19473973838399</v>
      </c>
      <c r="AL197" s="135">
        <v>-124.52454615981399</v>
      </c>
      <c r="AM197" s="135">
        <v>-124.52454615981399</v>
      </c>
      <c r="AN197" s="135">
        <v>-112.154221063709</v>
      </c>
      <c r="AO197" s="135">
        <v>-112.15422106370799</v>
      </c>
      <c r="AP197" s="135">
        <v>-151.08060452529901</v>
      </c>
      <c r="AQ197" s="349">
        <v>-151.08060452529904</v>
      </c>
      <c r="AR197" s="135">
        <v>-145.35869197826901</v>
      </c>
      <c r="AS197" s="408">
        <f t="shared" si="29"/>
        <v>-145.35869197826892</v>
      </c>
      <c r="AT197" s="103">
        <v>-533.11806372708998</v>
      </c>
      <c r="AU197" s="103">
        <v>-533.11806372708998</v>
      </c>
      <c r="AV197" s="135">
        <v>-158.41792438047699</v>
      </c>
      <c r="AW197" s="135">
        <v>-304.27354537009199</v>
      </c>
      <c r="AX197" s="135">
        <v>-223.755460212815</v>
      </c>
      <c r="AY197" s="135">
        <v>-184.02423986285999</v>
      </c>
      <c r="AZ197" s="103">
        <v>-870.47116982624402</v>
      </c>
      <c r="BA197" s="135">
        <v>-218.803400205862</v>
      </c>
      <c r="BB197"/>
      <c r="BC197" s="165">
        <f t="shared" si="28"/>
        <v>0.38117830454813584</v>
      </c>
      <c r="BD197" s="463"/>
    </row>
    <row r="198" spans="1:56">
      <c r="A198" s="21" t="s">
        <v>245</v>
      </c>
      <c r="B198" s="29" t="s">
        <v>38</v>
      </c>
      <c r="C198" s="98">
        <v>43</v>
      </c>
      <c r="D198" s="98">
        <v>45</v>
      </c>
      <c r="E198" s="98">
        <v>44</v>
      </c>
      <c r="F198" s="98">
        <v>32</v>
      </c>
      <c r="G198" s="103">
        <v>164</v>
      </c>
      <c r="H198" s="98">
        <v>46.0220612847952</v>
      </c>
      <c r="I198" s="98">
        <v>50.563356385004397</v>
      </c>
      <c r="J198" s="98">
        <v>55.299945133415697</v>
      </c>
      <c r="K198" s="98">
        <v>55.611409234548901</v>
      </c>
      <c r="L198" s="103">
        <v>207.496772037764</v>
      </c>
      <c r="M198" s="135">
        <v>65.500575453834699</v>
      </c>
      <c r="N198" s="135">
        <v>49.3780145951023</v>
      </c>
      <c r="O198" s="135">
        <v>68.120125633479503</v>
      </c>
      <c r="P198" s="135">
        <v>58.167738711713902</v>
      </c>
      <c r="Q198" s="103">
        <v>241.16645439413</v>
      </c>
      <c r="R198" s="135">
        <v>62.0082779238992</v>
      </c>
      <c r="S198" s="135">
        <v>64.541606949217496</v>
      </c>
      <c r="T198" s="135">
        <v>62.984021717504397</v>
      </c>
      <c r="U198" s="135">
        <v>-2.2868077743858199</v>
      </c>
      <c r="V198" s="103">
        <v>187.247098816235</v>
      </c>
      <c r="W198" s="135">
        <v>78.125004996224305</v>
      </c>
      <c r="X198" s="135">
        <v>78.311029753818403</v>
      </c>
      <c r="Y198" s="135">
        <v>74.182445744092604</v>
      </c>
      <c r="Z198" s="135">
        <v>64.865428184590996</v>
      </c>
      <c r="AA198" s="103">
        <v>295.48390867872598</v>
      </c>
      <c r="AB198" s="135">
        <v>71.786847657429206</v>
      </c>
      <c r="AC198" s="135">
        <v>60.496168701118499</v>
      </c>
      <c r="AD198" s="135">
        <v>72.059087843483695</v>
      </c>
      <c r="AE198" s="135">
        <v>139.61325116181101</v>
      </c>
      <c r="AF198" s="103">
        <v>343.95535536384301</v>
      </c>
      <c r="AG198" s="135">
        <v>74.110636199517401</v>
      </c>
      <c r="AH198" s="135">
        <v>87.360387227747594</v>
      </c>
      <c r="AI198" s="135">
        <v>79.082288539432795</v>
      </c>
      <c r="AJ198" s="135">
        <v>66.914909760356693</v>
      </c>
      <c r="AK198" s="103">
        <v>307.46822172705498</v>
      </c>
      <c r="AL198" s="135">
        <v>80.098261624961197</v>
      </c>
      <c r="AM198" s="135">
        <v>80.098261624961197</v>
      </c>
      <c r="AN198" s="135">
        <v>78.148193150531199</v>
      </c>
      <c r="AO198" s="135">
        <v>78.148193150530801</v>
      </c>
      <c r="AP198" s="135">
        <v>82.150768497177395</v>
      </c>
      <c r="AQ198" s="349">
        <v>82.150768497178007</v>
      </c>
      <c r="AR198" s="135">
        <v>67.7850913916254</v>
      </c>
      <c r="AS198" s="408">
        <f t="shared" si="29"/>
        <v>67.785091391625002</v>
      </c>
      <c r="AT198" s="103">
        <v>308.18231466429501</v>
      </c>
      <c r="AU198" s="103">
        <v>308.18231466429501</v>
      </c>
      <c r="AV198" s="135">
        <v>74.127554178708394</v>
      </c>
      <c r="AW198" s="135">
        <v>10.932460833722001</v>
      </c>
      <c r="AX198" s="135">
        <v>5.09589054135325</v>
      </c>
      <c r="AY198" s="135">
        <v>39.570277617359402</v>
      </c>
      <c r="AZ198" s="103">
        <v>129.72618317114299</v>
      </c>
      <c r="BA198" s="135">
        <v>30.348072728234101</v>
      </c>
      <c r="BB198"/>
      <c r="BC198" s="165">
        <f t="shared" si="28"/>
        <v>-0.59059659981401413</v>
      </c>
      <c r="BD198" s="463"/>
    </row>
    <row r="199" spans="1:56">
      <c r="A199" s="21" t="s">
        <v>246</v>
      </c>
      <c r="B199" s="29" t="s">
        <v>40</v>
      </c>
      <c r="C199" s="98">
        <v>0</v>
      </c>
      <c r="D199" s="98">
        <v>0</v>
      </c>
      <c r="E199" s="98">
        <v>0</v>
      </c>
      <c r="F199" s="98">
        <v>4</v>
      </c>
      <c r="G199" s="103">
        <v>4</v>
      </c>
      <c r="H199" s="98">
        <v>-4.2338270110407E-2</v>
      </c>
      <c r="I199" s="98">
        <v>-1.608390562933</v>
      </c>
      <c r="J199" s="98">
        <v>0.105279277754699</v>
      </c>
      <c r="K199" s="98">
        <v>-0.12630977170471</v>
      </c>
      <c r="L199" s="103">
        <v>-1.6717593269934199</v>
      </c>
      <c r="M199" s="135">
        <v>-0.213800890076348</v>
      </c>
      <c r="N199" s="135">
        <v>3.0207542659739801E-2</v>
      </c>
      <c r="O199" s="135">
        <v>-1.16005191802769</v>
      </c>
      <c r="P199" s="135">
        <v>-1.7508636198327401E-2</v>
      </c>
      <c r="Q199" s="103">
        <v>-1.3611539016426299</v>
      </c>
      <c r="R199" s="135">
        <v>0.168353127578414</v>
      </c>
      <c r="S199" s="135">
        <v>0.54963696589164002</v>
      </c>
      <c r="T199" s="135">
        <v>0.69743816473255105</v>
      </c>
      <c r="U199" s="135">
        <v>-0.40335468313777501</v>
      </c>
      <c r="V199" s="103">
        <v>1.01207357506483</v>
      </c>
      <c r="W199" s="135">
        <v>4.9445887984086501E-2</v>
      </c>
      <c r="X199" s="135">
        <v>0.46294565205106603</v>
      </c>
      <c r="Y199" s="135">
        <v>-9.0133988887331502E-3</v>
      </c>
      <c r="Z199" s="135">
        <v>-0.49694149101556201</v>
      </c>
      <c r="AA199" s="103">
        <v>6.4366501308571501E-3</v>
      </c>
      <c r="AB199" s="135">
        <v>0.37835655388114903</v>
      </c>
      <c r="AC199" s="135">
        <v>17.9404039633955</v>
      </c>
      <c r="AD199" s="135">
        <v>-11.2725388181541</v>
      </c>
      <c r="AE199" s="135">
        <v>-10.08525760677</v>
      </c>
      <c r="AF199" s="103">
        <v>-3.0390359076474001</v>
      </c>
      <c r="AG199" s="135">
        <v>-0.19753122053545999</v>
      </c>
      <c r="AH199" s="135">
        <v>12.4985752802876</v>
      </c>
      <c r="AI199" s="135">
        <v>-6.9751386143134004</v>
      </c>
      <c r="AJ199" s="135">
        <v>-13.736212422921399</v>
      </c>
      <c r="AK199" s="103">
        <v>-8.4103069774826604</v>
      </c>
      <c r="AL199" s="135">
        <v>7.0109300922334306E-2</v>
      </c>
      <c r="AM199" s="135">
        <v>7.0109300922334306E-2</v>
      </c>
      <c r="AN199" s="135">
        <v>-1.81433451814989</v>
      </c>
      <c r="AO199" s="135">
        <v>-1.8143345181498944</v>
      </c>
      <c r="AP199" s="135">
        <v>5.5681673710547397</v>
      </c>
      <c r="AQ199" s="349">
        <v>5.5681673710547397</v>
      </c>
      <c r="AR199" s="135">
        <v>-1.7866297750411499</v>
      </c>
      <c r="AS199" s="408">
        <f t="shared" si="29"/>
        <v>-1.7866297750411495</v>
      </c>
      <c r="AT199" s="103">
        <v>2.0373123787860301</v>
      </c>
      <c r="AU199" s="103">
        <v>2.0373123787860301</v>
      </c>
      <c r="AV199" s="135">
        <v>-1.37694979269448</v>
      </c>
      <c r="AW199" s="135">
        <v>26.152548826904098</v>
      </c>
      <c r="AX199" s="135">
        <v>56.6230255296501</v>
      </c>
      <c r="AY199" s="135">
        <v>-10.5360382708458</v>
      </c>
      <c r="AZ199" s="103">
        <v>70.862586293013905</v>
      </c>
      <c r="BA199" s="135">
        <v>-0.42832101816384499</v>
      </c>
      <c r="BB199"/>
      <c r="BC199" s="165">
        <f t="shared" si="28"/>
        <v>-0.6889349049352872</v>
      </c>
      <c r="BD199" s="463"/>
    </row>
    <row r="200" spans="1:56">
      <c r="A200" s="21" t="s">
        <v>247</v>
      </c>
      <c r="B200" s="29" t="s">
        <v>42</v>
      </c>
      <c r="C200" s="98">
        <v>0</v>
      </c>
      <c r="D200" s="98">
        <v>0</v>
      </c>
      <c r="E200" s="98">
        <v>0</v>
      </c>
      <c r="F200" s="98">
        <v>0</v>
      </c>
      <c r="G200" s="103">
        <v>0</v>
      </c>
      <c r="H200" s="98">
        <v>0</v>
      </c>
      <c r="I200" s="98">
        <v>0</v>
      </c>
      <c r="J200" s="98">
        <v>0</v>
      </c>
      <c r="K200" s="98">
        <v>0</v>
      </c>
      <c r="L200" s="103">
        <v>0</v>
      </c>
      <c r="M200" s="135">
        <v>0</v>
      </c>
      <c r="N200" s="135">
        <v>0</v>
      </c>
      <c r="O200" s="135">
        <v>0</v>
      </c>
      <c r="P200" s="135">
        <v>0</v>
      </c>
      <c r="Q200" s="103">
        <v>0</v>
      </c>
      <c r="R200" s="135">
        <v>0</v>
      </c>
      <c r="S200" s="135">
        <v>0</v>
      </c>
      <c r="T200" s="135">
        <v>0</v>
      </c>
      <c r="U200" s="135">
        <v>0</v>
      </c>
      <c r="V200" s="103">
        <v>0</v>
      </c>
      <c r="W200" s="135">
        <v>0</v>
      </c>
      <c r="X200" s="135">
        <v>0</v>
      </c>
      <c r="Y200" s="135">
        <v>0</v>
      </c>
      <c r="Z200" s="135">
        <v>0</v>
      </c>
      <c r="AA200" s="103">
        <v>0</v>
      </c>
      <c r="AB200" s="135">
        <v>0</v>
      </c>
      <c r="AC200" s="135">
        <v>0</v>
      </c>
      <c r="AD200" s="135">
        <v>0</v>
      </c>
      <c r="AE200" s="135">
        <v>0</v>
      </c>
      <c r="AF200" s="103">
        <v>0</v>
      </c>
      <c r="AG200" s="135">
        <v>0</v>
      </c>
      <c r="AH200" s="135">
        <v>0</v>
      </c>
      <c r="AI200" s="135">
        <v>0</v>
      </c>
      <c r="AJ200" s="135">
        <v>0</v>
      </c>
      <c r="AK200" s="103">
        <v>0</v>
      </c>
      <c r="AL200" s="135">
        <v>0</v>
      </c>
      <c r="AM200" s="135">
        <v>0</v>
      </c>
      <c r="AN200" s="135">
        <v>0</v>
      </c>
      <c r="AO200" s="135">
        <v>0</v>
      </c>
      <c r="AP200" s="135">
        <v>0</v>
      </c>
      <c r="AQ200" s="349">
        <v>0</v>
      </c>
      <c r="AR200" s="135">
        <v>0</v>
      </c>
      <c r="AS200" s="408">
        <f t="shared" si="29"/>
        <v>0</v>
      </c>
      <c r="AT200" s="103">
        <v>0</v>
      </c>
      <c r="AU200" s="103">
        <v>0</v>
      </c>
      <c r="AV200" s="135">
        <v>0</v>
      </c>
      <c r="AW200" s="135">
        <v>0</v>
      </c>
      <c r="AX200" s="135">
        <v>0</v>
      </c>
      <c r="AY200" s="135">
        <v>11.715</v>
      </c>
      <c r="AZ200" s="103">
        <v>11.715</v>
      </c>
      <c r="BA200" s="135">
        <v>0</v>
      </c>
      <c r="BB200"/>
      <c r="BC200" s="165" t="str">
        <f t="shared" si="28"/>
        <v>ns</v>
      </c>
      <c r="BD200" s="463"/>
    </row>
    <row r="201" spans="1:56">
      <c r="A201" s="21" t="s">
        <v>248</v>
      </c>
      <c r="B201" s="28" t="s">
        <v>44</v>
      </c>
      <c r="C201" s="60">
        <v>118</v>
      </c>
      <c r="D201" s="60">
        <v>207</v>
      </c>
      <c r="E201" s="60">
        <v>231</v>
      </c>
      <c r="F201" s="60">
        <v>248</v>
      </c>
      <c r="G201" s="61">
        <v>804</v>
      </c>
      <c r="H201" s="60">
        <v>215.62171256060901</v>
      </c>
      <c r="I201" s="60">
        <v>219.80751766096299</v>
      </c>
      <c r="J201" s="60">
        <v>225.97416735913399</v>
      </c>
      <c r="K201" s="60">
        <v>249.03671387200799</v>
      </c>
      <c r="L201" s="61">
        <v>910.44011145271395</v>
      </c>
      <c r="M201" s="134">
        <v>292.52638096775098</v>
      </c>
      <c r="N201" s="134">
        <v>288.997160965261</v>
      </c>
      <c r="O201" s="134">
        <v>277.21213968425599</v>
      </c>
      <c r="P201" s="134">
        <v>255.45880407097999</v>
      </c>
      <c r="Q201" s="61">
        <v>1114.1944856882501</v>
      </c>
      <c r="R201" s="134">
        <v>276.75660034823397</v>
      </c>
      <c r="S201" s="134">
        <v>321.94354700023302</v>
      </c>
      <c r="T201" s="134">
        <v>278.54339800642299</v>
      </c>
      <c r="U201" s="134">
        <v>233.21403521361401</v>
      </c>
      <c r="V201" s="61">
        <v>1110.4575805684999</v>
      </c>
      <c r="W201" s="134">
        <v>291.03121985806303</v>
      </c>
      <c r="X201" s="134">
        <v>305.06276172649598</v>
      </c>
      <c r="Y201" s="134">
        <v>278.375236388958</v>
      </c>
      <c r="Z201" s="134">
        <v>277.90714174544303</v>
      </c>
      <c r="AA201" s="61">
        <v>1152.37635971896</v>
      </c>
      <c r="AB201" s="134">
        <v>157.363501257324</v>
      </c>
      <c r="AC201" s="134">
        <v>128.32955022084201</v>
      </c>
      <c r="AD201" s="134">
        <v>250.47682429195601</v>
      </c>
      <c r="AE201" s="134">
        <v>310.60690692843099</v>
      </c>
      <c r="AF201" s="61">
        <v>846.77678269855198</v>
      </c>
      <c r="AG201" s="134">
        <v>231.80584472919799</v>
      </c>
      <c r="AH201" s="134">
        <v>297.50976550946598</v>
      </c>
      <c r="AI201" s="134">
        <v>298.95101476225</v>
      </c>
      <c r="AJ201" s="134">
        <v>255.80896677919901</v>
      </c>
      <c r="AK201" s="61">
        <v>1084.07559178011</v>
      </c>
      <c r="AL201" s="134">
        <v>241.85737378930301</v>
      </c>
      <c r="AM201" s="134">
        <v>241.85737378930301</v>
      </c>
      <c r="AN201" s="134">
        <v>290.20083498031801</v>
      </c>
      <c r="AO201" s="134">
        <v>290.20083498031704</v>
      </c>
      <c r="AP201" s="134">
        <v>277.999803251326</v>
      </c>
      <c r="AQ201" s="348">
        <v>277.99980325132697</v>
      </c>
      <c r="AR201" s="134">
        <v>271.361807097976</v>
      </c>
      <c r="AS201" s="348">
        <f t="shared" si="29"/>
        <v>271.36180709797304</v>
      </c>
      <c r="AT201" s="61">
        <v>1081.41981911892</v>
      </c>
      <c r="AU201" s="61">
        <v>1081.41981911892</v>
      </c>
      <c r="AV201" s="134">
        <v>184.27431048742901</v>
      </c>
      <c r="AW201" s="134">
        <v>467.83780075610002</v>
      </c>
      <c r="AX201" s="134">
        <v>297.55742983573703</v>
      </c>
      <c r="AY201" s="134">
        <v>287.708682062788</v>
      </c>
      <c r="AZ201" s="61">
        <v>1237.37822314205</v>
      </c>
      <c r="BA201" s="134">
        <v>203.492871520195</v>
      </c>
      <c r="BB201"/>
      <c r="BC201" s="165">
        <f t="shared" si="28"/>
        <v>0.10429321907069111</v>
      </c>
      <c r="BD201" s="463"/>
    </row>
    <row r="202" spans="1:56">
      <c r="A202" s="21" t="s">
        <v>249</v>
      </c>
      <c r="B202" s="29" t="s">
        <v>46</v>
      </c>
      <c r="C202" s="98">
        <v>-35</v>
      </c>
      <c r="D202" s="98">
        <v>-55</v>
      </c>
      <c r="E202" s="98">
        <v>-60</v>
      </c>
      <c r="F202" s="98">
        <v>-63</v>
      </c>
      <c r="G202" s="103">
        <v>-213</v>
      </c>
      <c r="H202" s="98">
        <v>-56.972289948838402</v>
      </c>
      <c r="I202" s="98">
        <v>-48.176802935033599</v>
      </c>
      <c r="J202" s="98">
        <v>-48.017894718396398</v>
      </c>
      <c r="K202" s="98">
        <v>-56.449810950942499</v>
      </c>
      <c r="L202" s="103">
        <v>-209.616798553211</v>
      </c>
      <c r="M202" s="135">
        <v>-73.940810495103705</v>
      </c>
      <c r="N202" s="135">
        <v>-70.425590485236597</v>
      </c>
      <c r="O202" s="135">
        <v>-60.376322865879303</v>
      </c>
      <c r="P202" s="135">
        <v>-24.844105256532501</v>
      </c>
      <c r="Q202" s="103">
        <v>-229.58682910275201</v>
      </c>
      <c r="R202" s="135">
        <v>-64.488870058028496</v>
      </c>
      <c r="S202" s="135">
        <v>-76.1254135127719</v>
      </c>
      <c r="T202" s="135">
        <v>-63.4560369616527</v>
      </c>
      <c r="U202" s="135">
        <v>-39.675676921550199</v>
      </c>
      <c r="V202" s="103">
        <v>-243.745997454003</v>
      </c>
      <c r="W202" s="135">
        <v>-63.787950704860599</v>
      </c>
      <c r="X202" s="135">
        <v>-73.089333114708097</v>
      </c>
      <c r="Y202" s="135">
        <v>-56.399463689915699</v>
      </c>
      <c r="Z202" s="135">
        <v>-39.764784495201802</v>
      </c>
      <c r="AA202" s="103">
        <v>-233.04153200468599</v>
      </c>
      <c r="AB202" s="135">
        <v>-28.931902861926599</v>
      </c>
      <c r="AC202" s="135">
        <v>47.0688091495647</v>
      </c>
      <c r="AD202" s="135">
        <v>-43.294016991144801</v>
      </c>
      <c r="AE202" s="135">
        <v>-43.7291306620494</v>
      </c>
      <c r="AF202" s="103">
        <v>-68.886241365556103</v>
      </c>
      <c r="AG202" s="135">
        <v>-50.020787423045</v>
      </c>
      <c r="AH202" s="135">
        <v>-59.1013782287502</v>
      </c>
      <c r="AI202" s="135">
        <v>-67.673060972863496</v>
      </c>
      <c r="AJ202" s="135">
        <v>57.050614285312903</v>
      </c>
      <c r="AK202" s="103">
        <v>-119.74461233934601</v>
      </c>
      <c r="AL202" s="135">
        <v>-53.802347211447298</v>
      </c>
      <c r="AM202" s="135">
        <v>-53.802347211447298</v>
      </c>
      <c r="AN202" s="135">
        <v>-60.179316227069897</v>
      </c>
      <c r="AO202" s="135">
        <v>-60.179316227069705</v>
      </c>
      <c r="AP202" s="135">
        <v>-47.470453341260601</v>
      </c>
      <c r="AQ202" s="349">
        <v>-47.470453341261006</v>
      </c>
      <c r="AR202" s="135">
        <v>-60.699185940557399</v>
      </c>
      <c r="AS202" s="408">
        <f t="shared" si="29"/>
        <v>-60.699185940556973</v>
      </c>
      <c r="AT202" s="103">
        <v>-222.151302720335</v>
      </c>
      <c r="AU202" s="103">
        <v>-222.151302720335</v>
      </c>
      <c r="AV202" s="135">
        <v>-33.954483229355503</v>
      </c>
      <c r="AW202" s="135">
        <v>-143.12814528496099</v>
      </c>
      <c r="AX202" s="135">
        <v>-76.611645252352204</v>
      </c>
      <c r="AY202" s="135">
        <v>-52.632355675680301</v>
      </c>
      <c r="AZ202" s="103">
        <v>-306.32662944234897</v>
      </c>
      <c r="BA202" s="135">
        <v>-42.244773159754999</v>
      </c>
      <c r="BB202"/>
      <c r="BC202" s="165">
        <f t="shared" si="28"/>
        <v>0.24415891929205058</v>
      </c>
      <c r="BD202" s="463"/>
    </row>
    <row r="203" spans="1:56">
      <c r="A203" s="21" t="s">
        <v>250</v>
      </c>
      <c r="B203" s="29" t="s">
        <v>48</v>
      </c>
      <c r="C203" s="98">
        <v>-1</v>
      </c>
      <c r="D203" s="98">
        <v>0</v>
      </c>
      <c r="E203" s="98">
        <v>0</v>
      </c>
      <c r="F203" s="98">
        <v>0</v>
      </c>
      <c r="G203" s="103">
        <v>-1</v>
      </c>
      <c r="H203" s="98">
        <v>0</v>
      </c>
      <c r="I203" s="98">
        <v>0</v>
      </c>
      <c r="J203" s="98">
        <v>0</v>
      </c>
      <c r="K203" s="98">
        <v>0</v>
      </c>
      <c r="L203" s="103">
        <v>0</v>
      </c>
      <c r="M203" s="135">
        <v>15.114000000000001</v>
      </c>
      <c r="N203" s="135">
        <v>0</v>
      </c>
      <c r="O203" s="135">
        <v>-1.8580000000000001</v>
      </c>
      <c r="P203" s="135">
        <v>-14.565</v>
      </c>
      <c r="Q203" s="103">
        <v>-1.3089999999999999</v>
      </c>
      <c r="R203" s="135">
        <v>0</v>
      </c>
      <c r="S203" s="135">
        <v>0</v>
      </c>
      <c r="T203" s="135">
        <v>-0.45400000000000001</v>
      </c>
      <c r="U203" s="135">
        <v>0</v>
      </c>
      <c r="V203" s="103">
        <v>-0.45400000000000001</v>
      </c>
      <c r="W203" s="135">
        <v>0</v>
      </c>
      <c r="X203" s="135">
        <v>0</v>
      </c>
      <c r="Y203" s="135">
        <v>0</v>
      </c>
      <c r="Z203" s="135">
        <v>0</v>
      </c>
      <c r="AA203" s="103">
        <v>0</v>
      </c>
      <c r="AB203" s="135">
        <v>0</v>
      </c>
      <c r="AC203" s="135">
        <v>0</v>
      </c>
      <c r="AD203" s="135">
        <v>-68.986999999999995</v>
      </c>
      <c r="AE203" s="135">
        <v>-65.885999999999996</v>
      </c>
      <c r="AF203" s="103">
        <v>-134.87299999999999</v>
      </c>
      <c r="AG203" s="135">
        <v>0</v>
      </c>
      <c r="AH203" s="135">
        <v>0.83499999999999996</v>
      </c>
      <c r="AI203" s="135">
        <v>-0.83499999999999996</v>
      </c>
      <c r="AJ203" s="135">
        <v>0</v>
      </c>
      <c r="AK203" s="103">
        <v>0</v>
      </c>
      <c r="AL203" s="135">
        <v>1.14692851076198</v>
      </c>
      <c r="AM203" s="135">
        <v>1.14692851076198</v>
      </c>
      <c r="AN203" s="135">
        <v>1.13313222563949</v>
      </c>
      <c r="AO203" s="135">
        <v>1.1331322256394898</v>
      </c>
      <c r="AP203" s="135">
        <v>1.29337270693039</v>
      </c>
      <c r="AQ203" s="349">
        <v>1.2933727069304002</v>
      </c>
      <c r="AR203" s="135">
        <v>-3.3334334433318702</v>
      </c>
      <c r="AS203" s="408">
        <f t="shared" si="29"/>
        <v>-3.3334334433318702</v>
      </c>
      <c r="AT203" s="103">
        <v>0.24</v>
      </c>
      <c r="AU203" s="103">
        <v>0.24</v>
      </c>
      <c r="AV203" s="135">
        <v>8.4000000000000005E-2</v>
      </c>
      <c r="AW203" s="135">
        <v>0.112</v>
      </c>
      <c r="AX203" s="135">
        <v>-0.48199999999999998</v>
      </c>
      <c r="AY203" s="135">
        <v>0</v>
      </c>
      <c r="AZ203" s="103">
        <v>-0.28599999999999998</v>
      </c>
      <c r="BA203" s="135">
        <v>0</v>
      </c>
      <c r="BB203"/>
      <c r="BC203" s="165">
        <f t="shared" si="28"/>
        <v>-1</v>
      </c>
      <c r="BD203" s="463"/>
    </row>
    <row r="204" spans="1:56">
      <c r="A204" s="21" t="s">
        <v>251</v>
      </c>
      <c r="B204" s="28" t="s">
        <v>50</v>
      </c>
      <c r="C204" s="60">
        <v>82</v>
      </c>
      <c r="D204" s="60">
        <v>152</v>
      </c>
      <c r="E204" s="60">
        <v>171</v>
      </c>
      <c r="F204" s="60">
        <v>185</v>
      </c>
      <c r="G204" s="61">
        <v>590</v>
      </c>
      <c r="H204" s="60">
        <v>158.649422611771</v>
      </c>
      <c r="I204" s="60">
        <v>171.63071472592901</v>
      </c>
      <c r="J204" s="60">
        <v>177.95627264073801</v>
      </c>
      <c r="K204" s="60">
        <v>192.58690292106499</v>
      </c>
      <c r="L204" s="61">
        <v>700.82331289950298</v>
      </c>
      <c r="M204" s="134">
        <v>233.699570472647</v>
      </c>
      <c r="N204" s="134">
        <v>218.57157048002401</v>
      </c>
      <c r="O204" s="134">
        <v>214.97781681837699</v>
      </c>
      <c r="P204" s="134">
        <v>216.04969881444799</v>
      </c>
      <c r="Q204" s="61">
        <v>883.29865658549602</v>
      </c>
      <c r="R204" s="134">
        <v>212.267730290206</v>
      </c>
      <c r="S204" s="134">
        <v>245.81813348746101</v>
      </c>
      <c r="T204" s="134">
        <v>214.63336104477099</v>
      </c>
      <c r="U204" s="134">
        <v>193.538358292064</v>
      </c>
      <c r="V204" s="61">
        <v>866.25758311450102</v>
      </c>
      <c r="W204" s="134">
        <v>227.24326915320199</v>
      </c>
      <c r="X204" s="134">
        <v>231.97342861178799</v>
      </c>
      <c r="Y204" s="134">
        <v>221.97577269904201</v>
      </c>
      <c r="Z204" s="134">
        <v>238.14235725024199</v>
      </c>
      <c r="AA204" s="61">
        <v>919.33482771427305</v>
      </c>
      <c r="AB204" s="134">
        <v>128.431598395397</v>
      </c>
      <c r="AC204" s="134">
        <v>175.39835937040601</v>
      </c>
      <c r="AD204" s="134">
        <v>138.195807300811</v>
      </c>
      <c r="AE204" s="134">
        <v>200.991776266382</v>
      </c>
      <c r="AF204" s="61">
        <v>643.01754133299596</v>
      </c>
      <c r="AG204" s="134">
        <v>181.78505730615299</v>
      </c>
      <c r="AH204" s="134">
        <v>239.24338728071601</v>
      </c>
      <c r="AI204" s="134">
        <v>230.442953789386</v>
      </c>
      <c r="AJ204" s="134">
        <v>312.85958106451199</v>
      </c>
      <c r="AK204" s="61">
        <v>964.33097944076803</v>
      </c>
      <c r="AL204" s="134">
        <v>189.20195508861801</v>
      </c>
      <c r="AM204" s="134">
        <v>189.20195508861801</v>
      </c>
      <c r="AN204" s="134">
        <v>231.15465097888699</v>
      </c>
      <c r="AO204" s="134">
        <v>231.15465097888702</v>
      </c>
      <c r="AP204" s="134">
        <v>231.822722616996</v>
      </c>
      <c r="AQ204" s="348">
        <v>231.82272261699597</v>
      </c>
      <c r="AR204" s="134">
        <v>207.329187714087</v>
      </c>
      <c r="AS204" s="348">
        <f t="shared" si="29"/>
        <v>207.32918771408595</v>
      </c>
      <c r="AT204" s="61">
        <v>859.50851639858695</v>
      </c>
      <c r="AU204" s="61">
        <v>859.50851639858695</v>
      </c>
      <c r="AV204" s="134">
        <v>150.40382725807299</v>
      </c>
      <c r="AW204" s="134">
        <v>324.82165547113902</v>
      </c>
      <c r="AX204" s="134">
        <v>220.46378458338501</v>
      </c>
      <c r="AY204" s="134">
        <v>235.076326387108</v>
      </c>
      <c r="AZ204" s="61">
        <v>930.76559369970505</v>
      </c>
      <c r="BA204" s="134">
        <v>161.24809836044</v>
      </c>
      <c r="BB204"/>
      <c r="BC204" s="165">
        <f t="shared" si="28"/>
        <v>7.2101031603136523E-2</v>
      </c>
      <c r="BD204" s="463"/>
    </row>
    <row r="205" spans="1:56">
      <c r="A205" s="21" t="s">
        <v>252</v>
      </c>
      <c r="B205" s="29" t="s">
        <v>52</v>
      </c>
      <c r="C205" s="98">
        <v>-14</v>
      </c>
      <c r="D205" s="98">
        <v>-27</v>
      </c>
      <c r="E205" s="98">
        <v>-28</v>
      </c>
      <c r="F205" s="98">
        <v>-37</v>
      </c>
      <c r="G205" s="103">
        <v>-106</v>
      </c>
      <c r="H205" s="98">
        <v>-30.151763488952401</v>
      </c>
      <c r="I205" s="98">
        <v>-17.368448300613402</v>
      </c>
      <c r="J205" s="98">
        <v>-20.8678503433404</v>
      </c>
      <c r="K205" s="98">
        <v>-22.664016173406999</v>
      </c>
      <c r="L205" s="103">
        <v>-91.052078306313106</v>
      </c>
      <c r="M205" s="135">
        <v>-32.8095866508272</v>
      </c>
      <c r="N205" s="135">
        <v>-30.947833761719899</v>
      </c>
      <c r="O205" s="135">
        <v>-23.9736008504109</v>
      </c>
      <c r="P205" s="135">
        <v>-29.893972472324599</v>
      </c>
      <c r="Q205" s="103">
        <v>-117.624993735283</v>
      </c>
      <c r="R205" s="135">
        <v>-33.737676693479003</v>
      </c>
      <c r="S205" s="135">
        <v>-30.010750531614299</v>
      </c>
      <c r="T205" s="135">
        <v>-24.4253532823457</v>
      </c>
      <c r="U205" s="135">
        <v>-39.638460561216903</v>
      </c>
      <c r="V205" s="103">
        <v>-127.81224106865599</v>
      </c>
      <c r="W205" s="135">
        <v>-32.8276220209275</v>
      </c>
      <c r="X205" s="135">
        <v>-25.211486819942898</v>
      </c>
      <c r="Y205" s="135">
        <v>-21.1159879504768</v>
      </c>
      <c r="Z205" s="135">
        <v>-25.200102244382801</v>
      </c>
      <c r="AA205" s="103">
        <v>-104.35519903573</v>
      </c>
      <c r="AB205" s="135">
        <v>-19.4731763568114</v>
      </c>
      <c r="AC205" s="135">
        <v>-26.280022802561898</v>
      </c>
      <c r="AD205" s="135">
        <v>-26.384735097012399</v>
      </c>
      <c r="AE205" s="135">
        <v>-12.040538164362401</v>
      </c>
      <c r="AF205" s="103">
        <v>-84.178472420748093</v>
      </c>
      <c r="AG205" s="135">
        <v>-23.615171067913799</v>
      </c>
      <c r="AH205" s="135">
        <v>-27.845759549806701</v>
      </c>
      <c r="AI205" s="135">
        <v>-30.771878941334901</v>
      </c>
      <c r="AJ205" s="135">
        <v>-74.588813439973606</v>
      </c>
      <c r="AK205" s="103">
        <v>-156.82162299902899</v>
      </c>
      <c r="AL205" s="135">
        <v>-25.607598178240401</v>
      </c>
      <c r="AM205" s="135">
        <v>-25.607598178240401</v>
      </c>
      <c r="AN205" s="135">
        <v>-30.497433815368598</v>
      </c>
      <c r="AO205" s="135">
        <v>-30.498754310999999</v>
      </c>
      <c r="AP205" s="135">
        <v>-27.2423998602845</v>
      </c>
      <c r="AQ205" s="349">
        <v>-27.242268551104793</v>
      </c>
      <c r="AR205" s="135">
        <v>-25.519681363282402</v>
      </c>
      <c r="AS205" s="408">
        <f t="shared" si="29"/>
        <v>-25.519557022417807</v>
      </c>
      <c r="AT205" s="103">
        <v>-108.867113217176</v>
      </c>
      <c r="AU205" s="103">
        <v>-108.86817806276299</v>
      </c>
      <c r="AV205" s="135">
        <v>-23.310723479274401</v>
      </c>
      <c r="AW205" s="135">
        <v>-21.076641251340401</v>
      </c>
      <c r="AX205" s="135">
        <v>-16.708788319093099</v>
      </c>
      <c r="AY205" s="135">
        <v>-18.155819214322101</v>
      </c>
      <c r="AZ205" s="103">
        <v>-79.251972264030101</v>
      </c>
      <c r="BA205" s="135">
        <v>-18.762889354128401</v>
      </c>
      <c r="BB205"/>
      <c r="BC205" s="165">
        <f t="shared" si="28"/>
        <v>-0.19509622381259362</v>
      </c>
      <c r="BD205" s="463"/>
    </row>
    <row r="206" spans="1:56">
      <c r="A206" s="21" t="s">
        <v>253</v>
      </c>
      <c r="B206" s="36" t="s">
        <v>54</v>
      </c>
      <c r="C206" s="61">
        <v>68</v>
      </c>
      <c r="D206" s="61">
        <v>125</v>
      </c>
      <c r="E206" s="61">
        <v>143</v>
      </c>
      <c r="F206" s="61">
        <v>148</v>
      </c>
      <c r="G206" s="61">
        <v>484</v>
      </c>
      <c r="H206" s="61">
        <v>128.49765912281899</v>
      </c>
      <c r="I206" s="61">
        <v>154.262266425316</v>
      </c>
      <c r="J206" s="61">
        <v>157.08842229739699</v>
      </c>
      <c r="K206" s="61">
        <v>169.922886747658</v>
      </c>
      <c r="L206" s="61">
        <v>609.77123459318898</v>
      </c>
      <c r="M206" s="137">
        <v>200.88998382182001</v>
      </c>
      <c r="N206" s="137">
        <v>187.623736718305</v>
      </c>
      <c r="O206" s="137">
        <v>191.00421596796599</v>
      </c>
      <c r="P206" s="137">
        <v>186.15572634212299</v>
      </c>
      <c r="Q206" s="61">
        <v>765.67366285021296</v>
      </c>
      <c r="R206" s="137">
        <v>178.53005359672699</v>
      </c>
      <c r="S206" s="137">
        <v>215.807382955847</v>
      </c>
      <c r="T206" s="137">
        <v>190.20800776242501</v>
      </c>
      <c r="U206" s="137">
        <v>153.89989773084699</v>
      </c>
      <c r="V206" s="61">
        <v>738.445342045845</v>
      </c>
      <c r="W206" s="137">
        <v>194.41564713227399</v>
      </c>
      <c r="X206" s="137">
        <v>206.761941791845</v>
      </c>
      <c r="Y206" s="137">
        <v>200.859784748565</v>
      </c>
      <c r="Z206" s="137">
        <v>212.94225500585901</v>
      </c>
      <c r="AA206" s="61">
        <v>814.97962867854301</v>
      </c>
      <c r="AB206" s="137">
        <v>108.95842203858599</v>
      </c>
      <c r="AC206" s="137">
        <v>149.11833656784401</v>
      </c>
      <c r="AD206" s="137">
        <v>111.811072203799</v>
      </c>
      <c r="AE206" s="137">
        <v>188.951238102019</v>
      </c>
      <c r="AF206" s="61">
        <v>558.83906891224797</v>
      </c>
      <c r="AG206" s="137">
        <v>158.16988623824</v>
      </c>
      <c r="AH206" s="137">
        <v>211.39762773090899</v>
      </c>
      <c r="AI206" s="137">
        <v>199.67107484805101</v>
      </c>
      <c r="AJ206" s="137">
        <v>238.27076762453899</v>
      </c>
      <c r="AK206" s="61">
        <v>807.50935644173899</v>
      </c>
      <c r="AL206" s="137">
        <v>163.594356910377</v>
      </c>
      <c r="AM206" s="137">
        <v>163.594356910377</v>
      </c>
      <c r="AN206" s="137">
        <v>200.65721716351899</v>
      </c>
      <c r="AO206" s="137">
        <v>200.65589666788699</v>
      </c>
      <c r="AP206" s="137">
        <v>204.58032275671101</v>
      </c>
      <c r="AQ206" s="348">
        <v>204.58045406589105</v>
      </c>
      <c r="AR206" s="137">
        <v>181.80950635080401</v>
      </c>
      <c r="AS206" s="348">
        <f t="shared" si="29"/>
        <v>181.80963069167007</v>
      </c>
      <c r="AT206" s="61">
        <v>750.64140318141199</v>
      </c>
      <c r="AU206" s="61">
        <v>750.64033833582505</v>
      </c>
      <c r="AV206" s="137">
        <v>127.093103778799</v>
      </c>
      <c r="AW206" s="137">
        <v>303.74501421979801</v>
      </c>
      <c r="AX206" s="137">
        <v>203.754996264292</v>
      </c>
      <c r="AY206" s="137">
        <v>216.92050717278599</v>
      </c>
      <c r="AZ206" s="61">
        <v>851.51362143567496</v>
      </c>
      <c r="BA206" s="137">
        <v>142.485209006312</v>
      </c>
      <c r="BB206"/>
      <c r="BC206" s="165">
        <f t="shared" si="28"/>
        <v>0.12110889395149571</v>
      </c>
      <c r="BD206" s="463"/>
    </row>
    <row r="207" spans="1:56">
      <c r="A207" s="21"/>
      <c r="B207" s="85"/>
      <c r="C207" s="85"/>
      <c r="D207" s="85"/>
      <c r="E207" s="85"/>
      <c r="F207" s="85"/>
      <c r="G207" s="85"/>
      <c r="H207" s="85"/>
      <c r="I207" s="85"/>
      <c r="J207" s="85"/>
      <c r="K207" s="85"/>
      <c r="L207" s="85"/>
      <c r="M207" s="131"/>
      <c r="N207" s="131"/>
      <c r="O207" s="131"/>
      <c r="P207" s="131"/>
      <c r="Q207" s="85"/>
      <c r="R207" s="131"/>
      <c r="S207" s="131"/>
      <c r="T207" s="131"/>
      <c r="U207" s="131"/>
      <c r="V207" s="85"/>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402"/>
      <c r="AT207" s="131"/>
      <c r="AU207" s="131"/>
      <c r="AV207" s="131"/>
      <c r="AW207" s="131"/>
      <c r="AX207" s="131"/>
      <c r="AY207" s="131"/>
      <c r="AZ207" s="131"/>
      <c r="BA207" s="131"/>
      <c r="BB207"/>
      <c r="BC207" s="165"/>
      <c r="BD207" s="463"/>
    </row>
    <row r="208" spans="1:56" ht="16.5" thickBot="1">
      <c r="A208" s="21"/>
      <c r="B208" s="99" t="s">
        <v>254</v>
      </c>
      <c r="C208" s="100"/>
      <c r="D208" s="100"/>
      <c r="E208" s="100"/>
      <c r="F208" s="100"/>
      <c r="G208" s="100"/>
      <c r="H208" s="100"/>
      <c r="I208" s="100"/>
      <c r="J208" s="100"/>
      <c r="K208" s="100"/>
      <c r="L208" s="100"/>
      <c r="M208" s="141"/>
      <c r="N208" s="141"/>
      <c r="O208" s="141"/>
      <c r="P208" s="141"/>
      <c r="Q208" s="100"/>
      <c r="R208" s="141"/>
      <c r="S208" s="141"/>
      <c r="T208" s="141"/>
      <c r="U208" s="141"/>
      <c r="V208" s="100"/>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411"/>
      <c r="AT208" s="141"/>
      <c r="AU208" s="141"/>
      <c r="AV208" s="141"/>
      <c r="AW208" s="141"/>
      <c r="AX208" s="141"/>
      <c r="AY208" s="141"/>
      <c r="AZ208" s="141"/>
      <c r="BA208" s="141"/>
      <c r="BB208"/>
      <c r="BC208" s="369"/>
      <c r="BD208" s="463"/>
    </row>
    <row r="209" spans="1:56">
      <c r="A209" s="21"/>
      <c r="B209" s="85"/>
      <c r="C209" s="85"/>
      <c r="D209" s="85"/>
      <c r="E209" s="85"/>
      <c r="F209" s="85"/>
      <c r="G209" s="85"/>
      <c r="H209" s="85"/>
      <c r="I209" s="85"/>
      <c r="J209" s="85"/>
      <c r="K209" s="85"/>
      <c r="L209" s="85"/>
      <c r="M209" s="131"/>
      <c r="N209" s="131"/>
      <c r="O209" s="131"/>
      <c r="P209" s="131"/>
      <c r="Q209" s="85"/>
      <c r="R209" s="131"/>
      <c r="S209" s="131"/>
      <c r="T209" s="131"/>
      <c r="U209" s="131"/>
      <c r="V209" s="85"/>
      <c r="W209" s="131"/>
      <c r="X209" s="131"/>
      <c r="Y209" s="131"/>
      <c r="Z209" s="131"/>
      <c r="AA209" s="131"/>
      <c r="AB209" s="131"/>
      <c r="AC209" s="131"/>
      <c r="AD209" s="131"/>
      <c r="AE209" s="131"/>
      <c r="AF209" s="131"/>
      <c r="AG209" s="131"/>
      <c r="AH209" s="131"/>
      <c r="AI209" s="131"/>
      <c r="AJ209" s="131"/>
      <c r="AK209" s="131"/>
      <c r="AL209" s="131"/>
      <c r="AM209" s="138" t="s">
        <v>596</v>
      </c>
      <c r="AN209" s="131"/>
      <c r="AO209" s="138" t="s">
        <v>596</v>
      </c>
      <c r="AP209" s="131"/>
      <c r="AQ209" s="138" t="s">
        <v>596</v>
      </c>
      <c r="AR209" s="131"/>
      <c r="AS209" s="410" t="s">
        <v>596</v>
      </c>
      <c r="AT209" s="131"/>
      <c r="AU209" s="138" t="s">
        <v>596</v>
      </c>
      <c r="AV209" s="131"/>
      <c r="AW209" s="131"/>
      <c r="AX209" s="131"/>
      <c r="AY209" s="131"/>
      <c r="AZ209" s="131"/>
      <c r="BA209" s="131"/>
      <c r="BB209"/>
      <c r="BC209" s="372"/>
      <c r="BD209" s="463"/>
    </row>
    <row r="210" spans="1:56" ht="25.5">
      <c r="A210" s="21"/>
      <c r="B210" s="101" t="s">
        <v>24</v>
      </c>
      <c r="C210" s="102" t="s">
        <v>100</v>
      </c>
      <c r="D210" s="102" t="s">
        <v>101</v>
      </c>
      <c r="E210" s="102" t="s">
        <v>102</v>
      </c>
      <c r="F210" s="102" t="s">
        <v>103</v>
      </c>
      <c r="G210" s="102" t="s">
        <v>104</v>
      </c>
      <c r="H210" s="102" t="s">
        <v>483</v>
      </c>
      <c r="I210" s="102" t="s">
        <v>484</v>
      </c>
      <c r="J210" s="102" t="s">
        <v>485</v>
      </c>
      <c r="K210" s="102" t="s">
        <v>486</v>
      </c>
      <c r="L210" s="102" t="s">
        <v>487</v>
      </c>
      <c r="M210" s="138" t="s">
        <v>488</v>
      </c>
      <c r="N210" s="138" t="s">
        <v>489</v>
      </c>
      <c r="O210" s="138" t="s">
        <v>490</v>
      </c>
      <c r="P210" s="138" t="s">
        <v>491</v>
      </c>
      <c r="Q210" s="102" t="s">
        <v>492</v>
      </c>
      <c r="R210" s="138" t="s">
        <v>493</v>
      </c>
      <c r="S210" s="138" t="s">
        <v>494</v>
      </c>
      <c r="T210" s="138" t="s">
        <v>495</v>
      </c>
      <c r="U210" s="138" t="s">
        <v>496</v>
      </c>
      <c r="V210" s="102" t="s">
        <v>497</v>
      </c>
      <c r="W210" s="138" t="s">
        <v>498</v>
      </c>
      <c r="X210" s="138" t="s">
        <v>499</v>
      </c>
      <c r="Y210" s="138" t="s">
        <v>500</v>
      </c>
      <c r="Z210" s="138" t="s">
        <v>501</v>
      </c>
      <c r="AA210" s="138" t="s">
        <v>502</v>
      </c>
      <c r="AB210" s="138" t="s">
        <v>503</v>
      </c>
      <c r="AC210" s="138" t="s">
        <v>504</v>
      </c>
      <c r="AD210" s="138" t="s">
        <v>505</v>
      </c>
      <c r="AE210" s="138" t="s">
        <v>506</v>
      </c>
      <c r="AF210" s="138" t="s">
        <v>507</v>
      </c>
      <c r="AG210" s="138" t="s">
        <v>508</v>
      </c>
      <c r="AH210" s="138" t="s">
        <v>509</v>
      </c>
      <c r="AI210" s="138" t="s">
        <v>510</v>
      </c>
      <c r="AJ210" s="138" t="s">
        <v>511</v>
      </c>
      <c r="AK210" s="138" t="s">
        <v>512</v>
      </c>
      <c r="AL210" s="138" t="s">
        <v>513</v>
      </c>
      <c r="AM210" s="138" t="s">
        <v>513</v>
      </c>
      <c r="AN210" s="138" t="s">
        <v>570</v>
      </c>
      <c r="AO210" s="138" t="s">
        <v>570</v>
      </c>
      <c r="AP210" s="138" t="s">
        <v>574</v>
      </c>
      <c r="AQ210" s="138" t="s">
        <v>574</v>
      </c>
      <c r="AR210" s="138" t="s">
        <v>599</v>
      </c>
      <c r="AS210" s="410" t="str">
        <f>AS191</f>
        <v>Q4-22
Stated</v>
      </c>
      <c r="AT210" s="138" t="s">
        <v>600</v>
      </c>
      <c r="AU210" s="138" t="s">
        <v>600</v>
      </c>
      <c r="AV210" s="138" t="s">
        <v>605</v>
      </c>
      <c r="AW210" s="138" t="s">
        <v>614</v>
      </c>
      <c r="AX210" s="138" t="s">
        <v>619</v>
      </c>
      <c r="AY210" s="138" t="s">
        <v>626</v>
      </c>
      <c r="AZ210" s="138" t="s">
        <v>627</v>
      </c>
      <c r="BA210" s="138" t="str">
        <f t="shared" ref="BA210" si="30">BA$14</f>
        <v>Q1-24
Stated</v>
      </c>
      <c r="BB210"/>
      <c r="BC210" s="370" t="str">
        <f>LEFT($AV:$AV,2)&amp;"/"&amp;LEFT(BA:BA,2)</f>
        <v>Q1/Q1</v>
      </c>
      <c r="BD210" s="463"/>
    </row>
    <row r="211" spans="1:56">
      <c r="A211" s="21"/>
      <c r="B211" s="26"/>
      <c r="C211" s="85"/>
      <c r="D211" s="85"/>
      <c r="E211" s="85"/>
      <c r="F211" s="85"/>
      <c r="G211" s="85"/>
      <c r="H211" s="85"/>
      <c r="I211" s="85"/>
      <c r="J211" s="85"/>
      <c r="K211" s="85"/>
      <c r="L211" s="85"/>
      <c r="M211" s="131"/>
      <c r="N211" s="131"/>
      <c r="O211" s="131"/>
      <c r="P211" s="131"/>
      <c r="Q211" s="85"/>
      <c r="R211" s="131"/>
      <c r="S211" s="131"/>
      <c r="T211" s="131"/>
      <c r="U211" s="131"/>
      <c r="V211" s="85"/>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402"/>
      <c r="AT211" s="131"/>
      <c r="AU211" s="131"/>
      <c r="AV211" s="131"/>
      <c r="AW211" s="131"/>
      <c r="AX211" s="131"/>
      <c r="AY211" s="131"/>
      <c r="AZ211" s="131"/>
      <c r="BA211" s="131"/>
      <c r="BB211"/>
      <c r="BC211" s="341"/>
      <c r="BD211" s="463"/>
    </row>
    <row r="212" spans="1:56">
      <c r="A212" s="21" t="s">
        <v>255</v>
      </c>
      <c r="B212" s="28" t="s">
        <v>26</v>
      </c>
      <c r="C212" s="60">
        <v>519</v>
      </c>
      <c r="D212" s="60">
        <v>534</v>
      </c>
      <c r="E212" s="60">
        <v>531</v>
      </c>
      <c r="F212" s="74">
        <v>515</v>
      </c>
      <c r="G212" s="75">
        <v>2099</v>
      </c>
      <c r="H212" s="74">
        <v>517.36</v>
      </c>
      <c r="I212" s="74">
        <v>521.98099999999999</v>
      </c>
      <c r="J212" s="74">
        <v>526.303</v>
      </c>
      <c r="K212" s="74">
        <v>541.18600000000004</v>
      </c>
      <c r="L212" s="75">
        <v>2106.83</v>
      </c>
      <c r="M212" s="139">
        <v>559.053</v>
      </c>
      <c r="N212" s="139">
        <v>548.75</v>
      </c>
      <c r="O212" s="139">
        <v>540.17700000000002</v>
      </c>
      <c r="P212" s="139">
        <v>539.077</v>
      </c>
      <c r="Q212" s="75">
        <v>2187.0569999999998</v>
      </c>
      <c r="R212" s="139">
        <v>551.42499999999995</v>
      </c>
      <c r="S212" s="139">
        <v>550.75699999999995</v>
      </c>
      <c r="T212" s="139">
        <v>553.90599999999995</v>
      </c>
      <c r="U212" s="139">
        <v>548.11099999999999</v>
      </c>
      <c r="V212" s="75">
        <v>2204.1990000000001</v>
      </c>
      <c r="W212" s="139">
        <v>540.88499999999999</v>
      </c>
      <c r="X212" s="139">
        <v>550.93799999999999</v>
      </c>
      <c r="Y212" s="139">
        <v>529.36500000000001</v>
      </c>
      <c r="Z212" s="134">
        <v>522.71900000000005</v>
      </c>
      <c r="AA212" s="75">
        <v>2143.9070000000002</v>
      </c>
      <c r="AB212" s="139">
        <v>518.20299999999997</v>
      </c>
      <c r="AC212" s="139">
        <v>485.01100000000002</v>
      </c>
      <c r="AD212" s="139">
        <v>487.565</v>
      </c>
      <c r="AE212" s="139">
        <v>501.81099999999998</v>
      </c>
      <c r="AF212" s="75">
        <v>1992.59</v>
      </c>
      <c r="AG212" s="139">
        <v>502.279</v>
      </c>
      <c r="AH212" s="139">
        <v>512.53499999999997</v>
      </c>
      <c r="AI212" s="139">
        <v>553.36300000000006</v>
      </c>
      <c r="AJ212" s="139">
        <v>529.75400000000002</v>
      </c>
      <c r="AK212" s="75">
        <v>2097.931</v>
      </c>
      <c r="AL212" s="139">
        <v>527.56700000000001</v>
      </c>
      <c r="AM212" s="139">
        <v>527.56700000000001</v>
      </c>
      <c r="AN212" s="139">
        <v>526.60599999999999</v>
      </c>
      <c r="AO212" s="139">
        <v>526.60599999999999</v>
      </c>
      <c r="AP212" s="139">
        <v>542.47500000000002</v>
      </c>
      <c r="AQ212" s="280">
        <v>542.47499999999991</v>
      </c>
      <c r="AR212" s="139">
        <v>529.70600000000002</v>
      </c>
      <c r="AS212" s="280">
        <f>AU212-AM212-AO212-AQ212</f>
        <v>529.7059999999999</v>
      </c>
      <c r="AT212" s="75">
        <v>2126.3539999999998</v>
      </c>
      <c r="AU212" s="75">
        <v>2126.3539999999998</v>
      </c>
      <c r="AV212" s="139">
        <v>510.096</v>
      </c>
      <c r="AW212" s="139">
        <v>981.452167987189</v>
      </c>
      <c r="AX212" s="139">
        <v>707.22642172634505</v>
      </c>
      <c r="AY212" s="139">
        <v>690.49046617813894</v>
      </c>
      <c r="AZ212" s="75">
        <v>2889.2650558916698</v>
      </c>
      <c r="BA212" s="139">
        <v>669.315914274683</v>
      </c>
      <c r="BB212"/>
      <c r="BC212" s="165">
        <f t="shared" ref="BC212:BC225" si="31">IF(ISERROR($BA212/AV212),"ns",IF($BA212/AV212&gt;200%,"x"&amp;(ROUND($BA212/AV212,1)),IF($BA212/AV212&lt;0,"ns",$BA212/AV212-1)))</f>
        <v>0.31213715511331785</v>
      </c>
      <c r="BD212" s="463"/>
    </row>
    <row r="213" spans="1:56">
      <c r="A213" s="21" t="s">
        <v>256</v>
      </c>
      <c r="B213" s="29" t="s">
        <v>28</v>
      </c>
      <c r="C213" s="98">
        <v>-283</v>
      </c>
      <c r="D213" s="98">
        <v>-253</v>
      </c>
      <c r="E213" s="98">
        <v>-248</v>
      </c>
      <c r="F213" s="72">
        <v>-272</v>
      </c>
      <c r="G213" s="73">
        <v>-1056</v>
      </c>
      <c r="H213" s="92">
        <v>-278.75200000000001</v>
      </c>
      <c r="I213" s="92">
        <v>-261.10199999999998</v>
      </c>
      <c r="J213" s="92">
        <v>-262.142</v>
      </c>
      <c r="K213" s="92">
        <v>-298.375</v>
      </c>
      <c r="L213" s="93">
        <v>-1100.3710000000001</v>
      </c>
      <c r="M213" s="92">
        <v>-284.26</v>
      </c>
      <c r="N213" s="92">
        <v>-265.15199999999999</v>
      </c>
      <c r="O213" s="92">
        <v>-269.78699999999998</v>
      </c>
      <c r="P213" s="92">
        <v>-305.27600000000001</v>
      </c>
      <c r="Q213" s="93">
        <v>-1124.4749999999999</v>
      </c>
      <c r="R213" s="92">
        <v>-290.49099999999999</v>
      </c>
      <c r="S213" s="92">
        <v>-243.84800000000001</v>
      </c>
      <c r="T213" s="92">
        <v>-269.05799999999999</v>
      </c>
      <c r="U213" s="92">
        <v>-283.78699999999998</v>
      </c>
      <c r="V213" s="93">
        <v>-1087.184</v>
      </c>
      <c r="W213" s="92">
        <v>-277.87799999999999</v>
      </c>
      <c r="X213" s="92">
        <v>-259.02300000000002</v>
      </c>
      <c r="Y213" s="92">
        <v>-269.86</v>
      </c>
      <c r="Z213" s="92">
        <v>-261.33300000000003</v>
      </c>
      <c r="AA213" s="93">
        <v>-1068.0940000000001</v>
      </c>
      <c r="AB213" s="92">
        <v>-288.15499999999997</v>
      </c>
      <c r="AC213" s="92">
        <v>-238.29599999999999</v>
      </c>
      <c r="AD213" s="92">
        <v>-218.26300000000001</v>
      </c>
      <c r="AE213" s="92">
        <v>-241.322</v>
      </c>
      <c r="AF213" s="93">
        <v>-986.03599999999994</v>
      </c>
      <c r="AG213" s="92">
        <v>-268.95100000000002</v>
      </c>
      <c r="AH213" s="92">
        <v>-249.779</v>
      </c>
      <c r="AI213" s="92">
        <v>-290.39400000000001</v>
      </c>
      <c r="AJ213" s="92">
        <v>-269.00400000000002</v>
      </c>
      <c r="AK213" s="93">
        <v>-1078.1279999999999</v>
      </c>
      <c r="AL213" s="92">
        <v>-294.28399999999999</v>
      </c>
      <c r="AM213" s="92">
        <v>-294.28399999999999</v>
      </c>
      <c r="AN213" s="92">
        <v>-270.64299999999997</v>
      </c>
      <c r="AO213" s="92">
        <v>-270.64300000000003</v>
      </c>
      <c r="AP213" s="92">
        <v>-268.32499999999999</v>
      </c>
      <c r="AQ213" s="346">
        <v>-268.32499999999993</v>
      </c>
      <c r="AR213" s="92">
        <v>-261.71699999999998</v>
      </c>
      <c r="AS213" s="406">
        <f t="shared" ref="AS213:AS225" si="32">AU213-AM213-AO213-AQ213</f>
        <v>-261.7170000000001</v>
      </c>
      <c r="AT213" s="93">
        <v>-1094.9690000000001</v>
      </c>
      <c r="AU213" s="93">
        <v>-1094.9690000000001</v>
      </c>
      <c r="AV213" s="92">
        <v>-292.84899999999999</v>
      </c>
      <c r="AW213" s="92">
        <v>-332.57113264766298</v>
      </c>
      <c r="AX213" s="92">
        <v>-329.74697191432301</v>
      </c>
      <c r="AY213" s="92">
        <v>-349.57071602807798</v>
      </c>
      <c r="AZ213" s="93">
        <v>-1304.73782059006</v>
      </c>
      <c r="BA213" s="92">
        <v>-354.62969958428602</v>
      </c>
      <c r="BB213"/>
      <c r="BC213" s="165">
        <f t="shared" si="31"/>
        <v>0.21096435222345322</v>
      </c>
      <c r="BD213" s="463"/>
    </row>
    <row r="214" spans="1:56">
      <c r="A214" s="94" t="s">
        <v>257</v>
      </c>
      <c r="B214" s="31" t="s">
        <v>30</v>
      </c>
      <c r="C214" s="95"/>
      <c r="D214" s="95"/>
      <c r="E214" s="95"/>
      <c r="F214" s="96"/>
      <c r="G214" s="97"/>
      <c r="H214" s="96">
        <v>-5.87</v>
      </c>
      <c r="I214" s="96">
        <v>-2.2999999999999998</v>
      </c>
      <c r="J214" s="96">
        <v>0</v>
      </c>
      <c r="K214" s="96">
        <v>0</v>
      </c>
      <c r="L214" s="97">
        <v>-8.17</v>
      </c>
      <c r="M214" s="96">
        <v>-8.16</v>
      </c>
      <c r="N214" s="96">
        <v>-0.33000000000000007</v>
      </c>
      <c r="O214" s="96">
        <v>0</v>
      </c>
      <c r="P214" s="96">
        <v>0</v>
      </c>
      <c r="Q214" s="97">
        <v>-8.49</v>
      </c>
      <c r="R214" s="96">
        <v>-10.043808418674899</v>
      </c>
      <c r="S214" s="96">
        <v>-0.194427836625232</v>
      </c>
      <c r="T214" s="96">
        <v>0</v>
      </c>
      <c r="U214" s="96">
        <v>0</v>
      </c>
      <c r="V214" s="97">
        <v>-10.238236255300132</v>
      </c>
      <c r="W214" s="96">
        <v>-10.3</v>
      </c>
      <c r="X214" s="96">
        <v>-0.46899593000000017</v>
      </c>
      <c r="Y214" s="96">
        <v>0</v>
      </c>
      <c r="Z214" s="96">
        <v>-6.9999998686398612E-8</v>
      </c>
      <c r="AA214" s="97">
        <v>-10.768996</v>
      </c>
      <c r="AB214" s="96">
        <v>-11.41936229110291</v>
      </c>
      <c r="AC214" s="96">
        <v>1.8484837311029096</v>
      </c>
      <c r="AD214" s="96">
        <v>0</v>
      </c>
      <c r="AE214" s="96">
        <v>0</v>
      </c>
      <c r="AF214" s="97">
        <v>-9.5708785600000006</v>
      </c>
      <c r="AG214" s="96">
        <v>-10.589989790134911</v>
      </c>
      <c r="AH214" s="96">
        <v>0.78902923013491133</v>
      </c>
      <c r="AI214" s="96">
        <v>0</v>
      </c>
      <c r="AJ214" s="96">
        <v>0</v>
      </c>
      <c r="AK214" s="97">
        <v>-9.80096056</v>
      </c>
      <c r="AL214" s="96">
        <v>-17.141206709999999</v>
      </c>
      <c r="AM214" s="96">
        <v>-17.141206709999999</v>
      </c>
      <c r="AN214" s="96">
        <v>0.94503149000000164</v>
      </c>
      <c r="AO214" s="96">
        <v>0.94503149000000164</v>
      </c>
      <c r="AP214" s="96">
        <v>0</v>
      </c>
      <c r="AQ214" s="347">
        <v>0</v>
      </c>
      <c r="AR214" s="96">
        <v>0</v>
      </c>
      <c r="AS214" s="347">
        <f t="shared" si="32"/>
        <v>0</v>
      </c>
      <c r="AT214" s="97">
        <v>-16.196175219999997</v>
      </c>
      <c r="AU214" s="97">
        <v>-16.196175219999997</v>
      </c>
      <c r="AV214" s="96">
        <v>-15.715445939999999</v>
      </c>
      <c r="AW214" s="96">
        <v>2.3873187999999992</v>
      </c>
      <c r="AX214" s="96">
        <v>0</v>
      </c>
      <c r="AY214" s="96">
        <v>0</v>
      </c>
      <c r="AZ214" s="97">
        <v>-13.328127139999999</v>
      </c>
      <c r="BA214" s="96">
        <v>0</v>
      </c>
      <c r="BB214"/>
      <c r="BC214" s="165">
        <f t="shared" si="31"/>
        <v>-1</v>
      </c>
      <c r="BD214" s="463"/>
    </row>
    <row r="215" spans="1:56">
      <c r="A215" s="21" t="s">
        <v>258</v>
      </c>
      <c r="B215" s="28" t="s">
        <v>32</v>
      </c>
      <c r="C215" s="60">
        <v>236</v>
      </c>
      <c r="D215" s="60">
        <v>281</v>
      </c>
      <c r="E215" s="60">
        <v>283</v>
      </c>
      <c r="F215" s="74">
        <v>243</v>
      </c>
      <c r="G215" s="75">
        <v>1043</v>
      </c>
      <c r="H215" s="74">
        <v>238.608</v>
      </c>
      <c r="I215" s="74">
        <v>260.87900000000002</v>
      </c>
      <c r="J215" s="74">
        <v>264.161</v>
      </c>
      <c r="K215" s="74">
        <v>242.81100000000001</v>
      </c>
      <c r="L215" s="75">
        <v>1006.4589999999999</v>
      </c>
      <c r="M215" s="139">
        <v>274.79300000000001</v>
      </c>
      <c r="N215" s="139">
        <v>283.59800000000001</v>
      </c>
      <c r="O215" s="139">
        <v>270.39</v>
      </c>
      <c r="P215" s="139">
        <v>233.80099999999999</v>
      </c>
      <c r="Q215" s="75">
        <v>1062.5820000000001</v>
      </c>
      <c r="R215" s="139">
        <v>260.93400000000003</v>
      </c>
      <c r="S215" s="139">
        <v>306.90899999999999</v>
      </c>
      <c r="T215" s="139">
        <v>284.84800000000001</v>
      </c>
      <c r="U215" s="139">
        <v>264.32400000000001</v>
      </c>
      <c r="V215" s="75">
        <v>1117.0150000000001</v>
      </c>
      <c r="W215" s="139">
        <v>263.00700000000001</v>
      </c>
      <c r="X215" s="139">
        <v>291.91500000000002</v>
      </c>
      <c r="Y215" s="139">
        <v>259.505</v>
      </c>
      <c r="Z215" s="134">
        <v>261.38600000000002</v>
      </c>
      <c r="AA215" s="75">
        <v>1075.8130000000001</v>
      </c>
      <c r="AB215" s="139">
        <v>230.048</v>
      </c>
      <c r="AC215" s="139">
        <v>246.715</v>
      </c>
      <c r="AD215" s="139">
        <v>269.30200000000002</v>
      </c>
      <c r="AE215" s="139">
        <v>260.48899999999998</v>
      </c>
      <c r="AF215" s="75">
        <v>1006.554</v>
      </c>
      <c r="AG215" s="139">
        <v>233.328</v>
      </c>
      <c r="AH215" s="139">
        <v>262.75599999999997</v>
      </c>
      <c r="AI215" s="139">
        <v>262.96899999999999</v>
      </c>
      <c r="AJ215" s="139">
        <v>260.75</v>
      </c>
      <c r="AK215" s="75">
        <v>1019.803</v>
      </c>
      <c r="AL215" s="139">
        <v>233.28299999999999</v>
      </c>
      <c r="AM215" s="139">
        <v>233.28299999999999</v>
      </c>
      <c r="AN215" s="139">
        <v>255.96299999999999</v>
      </c>
      <c r="AO215" s="139">
        <v>255.96299999999999</v>
      </c>
      <c r="AP215" s="139">
        <v>274.14999999999998</v>
      </c>
      <c r="AQ215" s="280">
        <v>274.14999999999998</v>
      </c>
      <c r="AR215" s="139">
        <v>267.98899999999998</v>
      </c>
      <c r="AS215" s="280">
        <f t="shared" si="32"/>
        <v>267.98900000000003</v>
      </c>
      <c r="AT215" s="75">
        <v>1031.385</v>
      </c>
      <c r="AU215" s="75">
        <v>1031.385</v>
      </c>
      <c r="AV215" s="139">
        <v>217.24700000000001</v>
      </c>
      <c r="AW215" s="139">
        <v>648.88103533952597</v>
      </c>
      <c r="AX215" s="139">
        <v>377.47944981202301</v>
      </c>
      <c r="AY215" s="139">
        <v>340.91975015006102</v>
      </c>
      <c r="AZ215" s="75">
        <v>1584.5272353016101</v>
      </c>
      <c r="BA215" s="139">
        <v>314.68621469039698</v>
      </c>
      <c r="BB215"/>
      <c r="BC215" s="165">
        <f t="shared" si="31"/>
        <v>0.44851811389983265</v>
      </c>
      <c r="BD215" s="463"/>
    </row>
    <row r="216" spans="1:56">
      <c r="A216" s="21" t="s">
        <v>259</v>
      </c>
      <c r="B216" s="29" t="s">
        <v>34</v>
      </c>
      <c r="C216" s="98">
        <v>-188</v>
      </c>
      <c r="D216" s="98">
        <v>-168</v>
      </c>
      <c r="E216" s="98">
        <v>-140</v>
      </c>
      <c r="F216" s="72">
        <v>-85</v>
      </c>
      <c r="G216" s="73">
        <v>-581</v>
      </c>
      <c r="H216" s="72">
        <v>-105.54600000000001</v>
      </c>
      <c r="I216" s="72">
        <v>-142.245</v>
      </c>
      <c r="J216" s="72">
        <v>-139.386</v>
      </c>
      <c r="K216" s="72">
        <v>-107.386</v>
      </c>
      <c r="L216" s="73">
        <v>-494.56299999999999</v>
      </c>
      <c r="M216" s="136">
        <v>-82.21</v>
      </c>
      <c r="N216" s="136">
        <v>-107.02200000000001</v>
      </c>
      <c r="O216" s="136">
        <v>-114.45399999999999</v>
      </c>
      <c r="P216" s="136">
        <v>-87.436000000000007</v>
      </c>
      <c r="Q216" s="73">
        <v>-391.12200000000001</v>
      </c>
      <c r="R216" s="136">
        <v>-89.888000000000005</v>
      </c>
      <c r="S216" s="136">
        <v>-115.285</v>
      </c>
      <c r="T216" s="136">
        <v>-126.044</v>
      </c>
      <c r="U216" s="136">
        <v>-82.134</v>
      </c>
      <c r="V216" s="73">
        <v>-413.351</v>
      </c>
      <c r="W216" s="136">
        <v>-96.316000000000003</v>
      </c>
      <c r="X216" s="136">
        <v>-117.69499999999999</v>
      </c>
      <c r="Y216" s="136">
        <v>-121.22499999999999</v>
      </c>
      <c r="Z216" s="135">
        <v>-115.46599999999999</v>
      </c>
      <c r="AA216" s="73">
        <v>-450.702</v>
      </c>
      <c r="AB216" s="136">
        <v>-164.018</v>
      </c>
      <c r="AC216" s="136">
        <v>-217.821</v>
      </c>
      <c r="AD216" s="136">
        <v>-126.629</v>
      </c>
      <c r="AE216" s="136">
        <v>-128.214</v>
      </c>
      <c r="AF216" s="73">
        <v>-636.68200000000002</v>
      </c>
      <c r="AG216" s="136">
        <v>-114.166</v>
      </c>
      <c r="AH216" s="136">
        <v>-118.736</v>
      </c>
      <c r="AI216" s="136">
        <v>-91.947999999999993</v>
      </c>
      <c r="AJ216" s="136">
        <v>-120.494</v>
      </c>
      <c r="AK216" s="73">
        <v>-445.34399999999999</v>
      </c>
      <c r="AL216" s="136">
        <v>-117.06</v>
      </c>
      <c r="AM216" s="136">
        <v>-117.06</v>
      </c>
      <c r="AN216" s="136">
        <v>-99.869</v>
      </c>
      <c r="AO216" s="136">
        <v>-99.869</v>
      </c>
      <c r="AP216" s="136">
        <v>-141.202</v>
      </c>
      <c r="AQ216" s="279">
        <v>-141.20199999999997</v>
      </c>
      <c r="AR216" s="136">
        <v>-122.239</v>
      </c>
      <c r="AS216" s="279">
        <f t="shared" si="32"/>
        <v>-122.23900000000006</v>
      </c>
      <c r="AT216" s="73">
        <v>-480.37</v>
      </c>
      <c r="AU216" s="73">
        <v>-480.37</v>
      </c>
      <c r="AV216" s="136">
        <v>-146.667</v>
      </c>
      <c r="AW216" s="136">
        <v>-285.19417553717301</v>
      </c>
      <c r="AX216" s="136">
        <v>-206.045192797808</v>
      </c>
      <c r="AY216" s="136">
        <v>-169.984101953172</v>
      </c>
      <c r="AZ216" s="73">
        <v>-807.89047028815298</v>
      </c>
      <c r="BA216" s="136">
        <v>-199.399696634874</v>
      </c>
      <c r="BB216"/>
      <c r="BC216" s="165">
        <f t="shared" si="31"/>
        <v>0.35954029628255846</v>
      </c>
      <c r="BD216" s="463"/>
    </row>
    <row r="217" spans="1:56">
      <c r="A217" s="21" t="s">
        <v>260</v>
      </c>
      <c r="B217" s="29" t="s">
        <v>38</v>
      </c>
      <c r="C217" s="98">
        <v>43</v>
      </c>
      <c r="D217" s="98">
        <v>45</v>
      </c>
      <c r="E217" s="98">
        <v>44</v>
      </c>
      <c r="F217" s="72">
        <v>32</v>
      </c>
      <c r="G217" s="73">
        <v>164</v>
      </c>
      <c r="H217" s="72">
        <v>46.0220612847952</v>
      </c>
      <c r="I217" s="72">
        <v>50.563356385004397</v>
      </c>
      <c r="J217" s="72">
        <v>55.299945133415797</v>
      </c>
      <c r="K217" s="72">
        <v>55.611409234548802</v>
      </c>
      <c r="L217" s="73">
        <v>207.496772037764</v>
      </c>
      <c r="M217" s="136">
        <v>65.500575453834699</v>
      </c>
      <c r="N217" s="136">
        <v>49.3780145951024</v>
      </c>
      <c r="O217" s="136">
        <v>68.120125633479404</v>
      </c>
      <c r="P217" s="136">
        <v>58.167738711713902</v>
      </c>
      <c r="Q217" s="73">
        <v>241.16645439413</v>
      </c>
      <c r="R217" s="136">
        <v>62.0082779238992</v>
      </c>
      <c r="S217" s="136">
        <v>64.541606949217496</v>
      </c>
      <c r="T217" s="136">
        <v>62.984021717504397</v>
      </c>
      <c r="U217" s="136">
        <v>-2.2868077743858199</v>
      </c>
      <c r="V217" s="73">
        <v>187.247098816235</v>
      </c>
      <c r="W217" s="136">
        <v>78.125004996224305</v>
      </c>
      <c r="X217" s="136">
        <v>78.311029753818403</v>
      </c>
      <c r="Y217" s="136">
        <v>74.182445744092604</v>
      </c>
      <c r="Z217" s="135">
        <v>64.865428184590996</v>
      </c>
      <c r="AA217" s="73">
        <v>295.48390867872598</v>
      </c>
      <c r="AB217" s="136">
        <v>71.786847657429206</v>
      </c>
      <c r="AC217" s="136">
        <v>60.496168701118499</v>
      </c>
      <c r="AD217" s="136">
        <v>72.059087843483695</v>
      </c>
      <c r="AE217" s="136">
        <v>139.61325116181101</v>
      </c>
      <c r="AF217" s="73">
        <v>343.95535536384301</v>
      </c>
      <c r="AG217" s="136">
        <v>74.110636199517401</v>
      </c>
      <c r="AH217" s="136">
        <v>87.360387227747594</v>
      </c>
      <c r="AI217" s="136">
        <v>79.082288539432795</v>
      </c>
      <c r="AJ217" s="136">
        <v>66.914909760356693</v>
      </c>
      <c r="AK217" s="73">
        <v>307.46822172705498</v>
      </c>
      <c r="AL217" s="136">
        <v>80.098261624961197</v>
      </c>
      <c r="AM217" s="136">
        <v>80.098261624961197</v>
      </c>
      <c r="AN217" s="136">
        <v>78.148193150531199</v>
      </c>
      <c r="AO217" s="136">
        <v>78.148193150530801</v>
      </c>
      <c r="AP217" s="136">
        <v>82.150768497177395</v>
      </c>
      <c r="AQ217" s="279">
        <v>82.150768497178007</v>
      </c>
      <c r="AR217" s="136">
        <v>67.785167067024204</v>
      </c>
      <c r="AS217" s="279">
        <f t="shared" si="32"/>
        <v>67.785167067023991</v>
      </c>
      <c r="AT217" s="73">
        <v>308.182390339694</v>
      </c>
      <c r="AU217" s="73">
        <v>308.182390339694</v>
      </c>
      <c r="AV217" s="136">
        <v>74.127219258274707</v>
      </c>
      <c r="AW217" s="136">
        <v>13.883835400635</v>
      </c>
      <c r="AX217" s="136">
        <v>4.8633648819739204</v>
      </c>
      <c r="AY217" s="136">
        <v>41.094538280795803</v>
      </c>
      <c r="AZ217" s="73">
        <v>133.968957821679</v>
      </c>
      <c r="BA217" s="136">
        <v>32.036196361492301</v>
      </c>
      <c r="BB217"/>
      <c r="BC217" s="165">
        <f t="shared" si="31"/>
        <v>-0.5678214199581465</v>
      </c>
      <c r="BD217" s="463"/>
    </row>
    <row r="218" spans="1:56">
      <c r="A218" s="21" t="s">
        <v>261</v>
      </c>
      <c r="B218" s="29" t="s">
        <v>40</v>
      </c>
      <c r="C218" s="98">
        <v>0</v>
      </c>
      <c r="D218" s="98">
        <v>0</v>
      </c>
      <c r="E218" s="98">
        <v>0</v>
      </c>
      <c r="F218" s="72">
        <v>4</v>
      </c>
      <c r="G218" s="73">
        <v>4</v>
      </c>
      <c r="H218" s="72">
        <v>8.0000000000000002E-3</v>
      </c>
      <c r="I218" s="72">
        <v>-1.6739999999999999</v>
      </c>
      <c r="J218" s="72">
        <v>-1.2E-2</v>
      </c>
      <c r="K218" s="72">
        <v>-7.9000000000000001E-2</v>
      </c>
      <c r="L218" s="73">
        <v>-1.7569999999999999</v>
      </c>
      <c r="M218" s="136">
        <v>-2E-3</v>
      </c>
      <c r="N218" s="136">
        <v>1.0999999999999999E-2</v>
      </c>
      <c r="O218" s="136">
        <v>-1.177</v>
      </c>
      <c r="P218" s="136">
        <v>0.11799999999999999</v>
      </c>
      <c r="Q218" s="73">
        <v>-1.05</v>
      </c>
      <c r="R218" s="136">
        <v>0.121</v>
      </c>
      <c r="S218" s="136">
        <v>0.51100000000000001</v>
      </c>
      <c r="T218" s="136">
        <v>0.72</v>
      </c>
      <c r="U218" s="136">
        <v>-0.34899999999999998</v>
      </c>
      <c r="V218" s="73">
        <v>1.0029999999999999</v>
      </c>
      <c r="W218" s="136">
        <v>2.8000000000000001E-2</v>
      </c>
      <c r="X218" s="136">
        <v>0.36199999999999999</v>
      </c>
      <c r="Y218" s="136">
        <v>-2.4E-2</v>
      </c>
      <c r="Z218" s="135">
        <v>-0.55100000000000005</v>
      </c>
      <c r="AA218" s="73">
        <v>-0.185</v>
      </c>
      <c r="AB218" s="136">
        <v>0.44</v>
      </c>
      <c r="AC218" s="136">
        <v>11.955</v>
      </c>
      <c r="AD218" s="136">
        <v>-9.8170000000000002</v>
      </c>
      <c r="AE218" s="136">
        <v>-4.242</v>
      </c>
      <c r="AF218" s="73">
        <v>-1.6639999999999999</v>
      </c>
      <c r="AG218" s="136">
        <v>-0.23699999999999999</v>
      </c>
      <c r="AH218" s="136">
        <v>12.444000000000001</v>
      </c>
      <c r="AI218" s="136">
        <v>-6.9530000000000003</v>
      </c>
      <c r="AJ218" s="136">
        <v>-6.782</v>
      </c>
      <c r="AK218" s="73">
        <v>-1.528</v>
      </c>
      <c r="AL218" s="136">
        <v>3.7999999999999999E-2</v>
      </c>
      <c r="AM218" s="136">
        <v>3.7999999999999999E-2</v>
      </c>
      <c r="AN218" s="136">
        <v>-2.282</v>
      </c>
      <c r="AO218" s="136">
        <v>-2.282</v>
      </c>
      <c r="AP218" s="136">
        <v>-0.99099999999999999</v>
      </c>
      <c r="AQ218" s="279">
        <v>-0.99099999999999966</v>
      </c>
      <c r="AR218" s="136">
        <v>-2.4220000000000002</v>
      </c>
      <c r="AS218" s="279">
        <f t="shared" si="32"/>
        <v>-2.4220000000000006</v>
      </c>
      <c r="AT218" s="73">
        <v>-5.657</v>
      </c>
      <c r="AU218" s="73">
        <v>-5.657</v>
      </c>
      <c r="AV218" s="136">
        <v>-3.0379999999999998</v>
      </c>
      <c r="AW218" s="136">
        <v>26.376000000000001</v>
      </c>
      <c r="AX218" s="136">
        <v>57.021999999999998</v>
      </c>
      <c r="AY218" s="136">
        <v>-2.379</v>
      </c>
      <c r="AZ218" s="73">
        <v>77.980999999999995</v>
      </c>
      <c r="BA218" s="136">
        <v>-0.503</v>
      </c>
      <c r="BB218"/>
      <c r="BC218" s="165">
        <f t="shared" si="31"/>
        <v>-0.83443054641211323</v>
      </c>
      <c r="BD218" s="463"/>
    </row>
    <row r="219" spans="1:56">
      <c r="A219" s="21" t="s">
        <v>262</v>
      </c>
      <c r="B219" s="29" t="s">
        <v>42</v>
      </c>
      <c r="C219" s="98">
        <v>0</v>
      </c>
      <c r="D219" s="98">
        <v>0</v>
      </c>
      <c r="E219" s="98">
        <v>0</v>
      </c>
      <c r="F219" s="72">
        <v>0</v>
      </c>
      <c r="G219" s="73">
        <v>0</v>
      </c>
      <c r="H219" s="72">
        <v>0</v>
      </c>
      <c r="I219" s="72">
        <v>0</v>
      </c>
      <c r="J219" s="72">
        <v>0</v>
      </c>
      <c r="K219" s="72">
        <v>0</v>
      </c>
      <c r="L219" s="73">
        <v>0</v>
      </c>
      <c r="M219" s="136">
        <v>0</v>
      </c>
      <c r="N219" s="136">
        <v>0</v>
      </c>
      <c r="O219" s="136">
        <v>0</v>
      </c>
      <c r="P219" s="136">
        <v>0</v>
      </c>
      <c r="Q219" s="73">
        <v>0</v>
      </c>
      <c r="R219" s="136">
        <v>0</v>
      </c>
      <c r="S219" s="136">
        <v>0</v>
      </c>
      <c r="T219" s="136">
        <v>0</v>
      </c>
      <c r="U219" s="136">
        <v>0</v>
      </c>
      <c r="V219" s="73">
        <v>0</v>
      </c>
      <c r="W219" s="136">
        <v>0</v>
      </c>
      <c r="X219" s="136">
        <v>0</v>
      </c>
      <c r="Y219" s="136">
        <v>0</v>
      </c>
      <c r="Z219" s="135">
        <v>0</v>
      </c>
      <c r="AA219" s="73">
        <v>0</v>
      </c>
      <c r="AB219" s="136">
        <v>0</v>
      </c>
      <c r="AC219" s="136">
        <v>0</v>
      </c>
      <c r="AD219" s="136">
        <v>0</v>
      </c>
      <c r="AE219" s="136">
        <v>0</v>
      </c>
      <c r="AF219" s="73">
        <v>0</v>
      </c>
      <c r="AG219" s="136">
        <v>0</v>
      </c>
      <c r="AH219" s="136">
        <v>0</v>
      </c>
      <c r="AI219" s="136">
        <v>0</v>
      </c>
      <c r="AJ219" s="136">
        <v>0</v>
      </c>
      <c r="AK219" s="73">
        <v>0</v>
      </c>
      <c r="AL219" s="136">
        <v>0</v>
      </c>
      <c r="AM219" s="136">
        <v>0</v>
      </c>
      <c r="AN219" s="136">
        <v>0</v>
      </c>
      <c r="AO219" s="136">
        <v>0</v>
      </c>
      <c r="AP219" s="136">
        <v>0</v>
      </c>
      <c r="AQ219" s="279">
        <v>0</v>
      </c>
      <c r="AR219" s="136">
        <v>0</v>
      </c>
      <c r="AS219" s="279">
        <f t="shared" si="32"/>
        <v>0</v>
      </c>
      <c r="AT219" s="73">
        <v>0</v>
      </c>
      <c r="AU219" s="73">
        <v>0</v>
      </c>
      <c r="AV219" s="136">
        <v>0</v>
      </c>
      <c r="AW219" s="136">
        <v>0</v>
      </c>
      <c r="AX219" s="136">
        <v>0</v>
      </c>
      <c r="AY219" s="136">
        <v>11.715</v>
      </c>
      <c r="AZ219" s="73">
        <v>11.715</v>
      </c>
      <c r="BA219" s="136">
        <v>0</v>
      </c>
      <c r="BB219"/>
      <c r="BC219" s="165" t="str">
        <f t="shared" si="31"/>
        <v>ns</v>
      </c>
      <c r="BD219" s="463"/>
    </row>
    <row r="220" spans="1:56">
      <c r="A220" s="21" t="s">
        <v>263</v>
      </c>
      <c r="B220" s="28" t="s">
        <v>44</v>
      </c>
      <c r="C220" s="60">
        <v>91</v>
      </c>
      <c r="D220" s="60">
        <v>158</v>
      </c>
      <c r="E220" s="60">
        <v>187</v>
      </c>
      <c r="F220" s="74">
        <v>194</v>
      </c>
      <c r="G220" s="75">
        <v>630</v>
      </c>
      <c r="H220" s="74">
        <v>179.09206128479499</v>
      </c>
      <c r="I220" s="74">
        <v>167.52335638500401</v>
      </c>
      <c r="J220" s="74">
        <v>180.06294513341601</v>
      </c>
      <c r="K220" s="74">
        <v>190.957409234549</v>
      </c>
      <c r="L220" s="75">
        <v>717.63577203776401</v>
      </c>
      <c r="M220" s="139">
        <v>258.081575453835</v>
      </c>
      <c r="N220" s="139">
        <v>225.96501459510199</v>
      </c>
      <c r="O220" s="139">
        <v>222.87912563347899</v>
      </c>
      <c r="P220" s="139">
        <v>204.65073871171401</v>
      </c>
      <c r="Q220" s="75">
        <v>911.57645439413</v>
      </c>
      <c r="R220" s="139">
        <v>233.17527792389899</v>
      </c>
      <c r="S220" s="139">
        <v>256.67660694921699</v>
      </c>
      <c r="T220" s="139">
        <v>222.50802171750399</v>
      </c>
      <c r="U220" s="139">
        <v>179.554192225614</v>
      </c>
      <c r="V220" s="75">
        <v>891.91409881623497</v>
      </c>
      <c r="W220" s="139">
        <v>244.84400499622399</v>
      </c>
      <c r="X220" s="139">
        <v>252.89302975381801</v>
      </c>
      <c r="Y220" s="139">
        <v>212.438445744093</v>
      </c>
      <c r="Z220" s="134">
        <v>210.234428184591</v>
      </c>
      <c r="AA220" s="75">
        <v>920.40990867872597</v>
      </c>
      <c r="AB220" s="139">
        <v>138.25684765742901</v>
      </c>
      <c r="AC220" s="139">
        <v>101.345168701118</v>
      </c>
      <c r="AD220" s="139">
        <v>204.915087843484</v>
      </c>
      <c r="AE220" s="139">
        <v>267.64625116181099</v>
      </c>
      <c r="AF220" s="75">
        <v>712.16335536384304</v>
      </c>
      <c r="AG220" s="139">
        <v>193.035636199517</v>
      </c>
      <c r="AH220" s="139">
        <v>243.82438722774799</v>
      </c>
      <c r="AI220" s="139">
        <v>243.15028853943301</v>
      </c>
      <c r="AJ220" s="139">
        <v>200.388909760356</v>
      </c>
      <c r="AK220" s="75">
        <v>880.39922172705406</v>
      </c>
      <c r="AL220" s="139">
        <v>196.35926162496099</v>
      </c>
      <c r="AM220" s="139">
        <v>196.35926162496099</v>
      </c>
      <c r="AN220" s="139">
        <v>231.96019315053101</v>
      </c>
      <c r="AO220" s="139">
        <v>231.96019315053098</v>
      </c>
      <c r="AP220" s="139">
        <v>214.10776849717701</v>
      </c>
      <c r="AQ220" s="280">
        <v>214.10776849717797</v>
      </c>
      <c r="AR220" s="139">
        <v>211.11316706702399</v>
      </c>
      <c r="AS220" s="280">
        <f t="shared" si="32"/>
        <v>211.11316706702399</v>
      </c>
      <c r="AT220" s="75">
        <v>853.540390339694</v>
      </c>
      <c r="AU220" s="75">
        <v>853.540390339694</v>
      </c>
      <c r="AV220" s="139">
        <v>141.66921925827501</v>
      </c>
      <c r="AW220" s="139">
        <v>403.946695202988</v>
      </c>
      <c r="AX220" s="139">
        <v>233.31962189618901</v>
      </c>
      <c r="AY220" s="139">
        <v>221.36618647768401</v>
      </c>
      <c r="AZ220" s="75">
        <v>1000.30172283514</v>
      </c>
      <c r="BA220" s="139">
        <v>146.81971441701501</v>
      </c>
      <c r="BB220"/>
      <c r="BC220" s="165">
        <f t="shared" si="31"/>
        <v>3.6355781345489113E-2</v>
      </c>
      <c r="BD220" s="463"/>
    </row>
    <row r="221" spans="1:56">
      <c r="A221" s="21" t="s">
        <v>264</v>
      </c>
      <c r="B221" s="29" t="s">
        <v>46</v>
      </c>
      <c r="C221" s="98">
        <v>-23</v>
      </c>
      <c r="D221" s="98">
        <v>-39</v>
      </c>
      <c r="E221" s="98">
        <v>-45</v>
      </c>
      <c r="F221" s="72">
        <v>-49</v>
      </c>
      <c r="G221" s="73">
        <v>-156</v>
      </c>
      <c r="H221" s="72">
        <v>-43.35</v>
      </c>
      <c r="I221" s="72">
        <v>-33.268000000000001</v>
      </c>
      <c r="J221" s="72">
        <v>-35.327116065745898</v>
      </c>
      <c r="K221" s="72">
        <v>-35.535863683636599</v>
      </c>
      <c r="L221" s="73">
        <v>-147.48097974938301</v>
      </c>
      <c r="M221" s="136">
        <v>-60.601999999999997</v>
      </c>
      <c r="N221" s="136">
        <v>-52.057000000000002</v>
      </c>
      <c r="O221" s="136">
        <v>-45.447138100876401</v>
      </c>
      <c r="P221" s="136">
        <v>-44.776000000000003</v>
      </c>
      <c r="Q221" s="73">
        <v>-202.88213810087601</v>
      </c>
      <c r="R221" s="136">
        <v>-52.290999999999997</v>
      </c>
      <c r="S221" s="136">
        <v>-59.877000000000002</v>
      </c>
      <c r="T221" s="136">
        <v>-51.474481111083897</v>
      </c>
      <c r="U221" s="136">
        <v>-28.323</v>
      </c>
      <c r="V221" s="73">
        <v>-191.96548111108399</v>
      </c>
      <c r="W221" s="136">
        <v>-49.83</v>
      </c>
      <c r="X221" s="136">
        <v>-57.106000000000002</v>
      </c>
      <c r="Y221" s="136">
        <v>-38.595351734094798</v>
      </c>
      <c r="Z221" s="135">
        <v>-26.370095734133201</v>
      </c>
      <c r="AA221" s="73">
        <v>-171.90144746822801</v>
      </c>
      <c r="AB221" s="136">
        <v>-21.890999999999998</v>
      </c>
      <c r="AC221" s="136">
        <v>55.878</v>
      </c>
      <c r="AD221" s="136">
        <v>-31.75</v>
      </c>
      <c r="AE221" s="136">
        <v>-38.534965978543902</v>
      </c>
      <c r="AF221" s="73">
        <v>-36.2979659785439</v>
      </c>
      <c r="AG221" s="136">
        <v>-35.94</v>
      </c>
      <c r="AH221" s="136">
        <v>-44.192</v>
      </c>
      <c r="AI221" s="136">
        <v>-53.676000000000002</v>
      </c>
      <c r="AJ221" s="136">
        <v>71.705550051078404</v>
      </c>
      <c r="AK221" s="73">
        <v>-62.102449948921603</v>
      </c>
      <c r="AL221" s="136">
        <v>-38.524000000000001</v>
      </c>
      <c r="AM221" s="136">
        <v>-38.524000000000001</v>
      </c>
      <c r="AN221" s="136">
        <v>-44.820999999999998</v>
      </c>
      <c r="AO221" s="136">
        <v>-44.820999999999998</v>
      </c>
      <c r="AP221" s="136">
        <v>-32.424999999999997</v>
      </c>
      <c r="AQ221" s="279">
        <v>-32.424999999999997</v>
      </c>
      <c r="AR221" s="136">
        <v>-51.343545720260899</v>
      </c>
      <c r="AS221" s="279">
        <f t="shared" si="32"/>
        <v>-51.343545720260991</v>
      </c>
      <c r="AT221" s="73">
        <v>-167.11354572026099</v>
      </c>
      <c r="AU221" s="73">
        <v>-167.11354572026099</v>
      </c>
      <c r="AV221" s="136">
        <v>-22.039000000000001</v>
      </c>
      <c r="AW221" s="136">
        <v>-121.65071150175601</v>
      </c>
      <c r="AX221" s="136">
        <v>-66.9055961717457</v>
      </c>
      <c r="AY221" s="136">
        <v>-35.431894911818397</v>
      </c>
      <c r="AZ221" s="73">
        <v>-246.02720258532</v>
      </c>
      <c r="BA221" s="136">
        <v>-29.082805162720501</v>
      </c>
      <c r="BB221"/>
      <c r="BC221" s="165">
        <f t="shared" si="31"/>
        <v>0.31960638698309807</v>
      </c>
      <c r="BD221" s="463"/>
    </row>
    <row r="222" spans="1:56">
      <c r="A222" s="21" t="s">
        <v>265</v>
      </c>
      <c r="B222" s="29" t="s">
        <v>48</v>
      </c>
      <c r="C222" s="98">
        <v>-1</v>
      </c>
      <c r="D222" s="98">
        <v>0</v>
      </c>
      <c r="E222" s="98">
        <v>0</v>
      </c>
      <c r="F222" s="72">
        <v>0</v>
      </c>
      <c r="G222" s="73">
        <v>-1</v>
      </c>
      <c r="H222" s="72">
        <v>0</v>
      </c>
      <c r="I222" s="72">
        <v>0</v>
      </c>
      <c r="J222" s="72">
        <v>0</v>
      </c>
      <c r="K222" s="72">
        <v>0</v>
      </c>
      <c r="L222" s="73">
        <v>0</v>
      </c>
      <c r="M222" s="136">
        <v>15.114000000000001</v>
      </c>
      <c r="N222" s="136">
        <v>0</v>
      </c>
      <c r="O222" s="136">
        <v>-1.8580000000000001</v>
      </c>
      <c r="P222" s="136">
        <v>-14.565</v>
      </c>
      <c r="Q222" s="73">
        <v>-1.3089999999999999</v>
      </c>
      <c r="R222" s="136">
        <v>0</v>
      </c>
      <c r="S222" s="136">
        <v>0</v>
      </c>
      <c r="T222" s="136">
        <v>-0.45400000000000001</v>
      </c>
      <c r="U222" s="136">
        <v>0</v>
      </c>
      <c r="V222" s="73">
        <v>-0.45400000000000001</v>
      </c>
      <c r="W222" s="136">
        <v>0</v>
      </c>
      <c r="X222" s="136">
        <v>0</v>
      </c>
      <c r="Y222" s="136">
        <v>0</v>
      </c>
      <c r="Z222" s="135">
        <v>0</v>
      </c>
      <c r="AA222" s="73">
        <v>0</v>
      </c>
      <c r="AB222" s="136">
        <v>0</v>
      </c>
      <c r="AC222" s="136">
        <v>0</v>
      </c>
      <c r="AD222" s="136">
        <v>-68.986999999999995</v>
      </c>
      <c r="AE222" s="136">
        <v>-65.885999999999996</v>
      </c>
      <c r="AF222" s="73">
        <v>-134.87299999999999</v>
      </c>
      <c r="AG222" s="136">
        <v>0</v>
      </c>
      <c r="AH222" s="136">
        <v>0.83499999999999996</v>
      </c>
      <c r="AI222" s="136">
        <v>-0.83499999999999996</v>
      </c>
      <c r="AJ222" s="136">
        <v>0</v>
      </c>
      <c r="AK222" s="73">
        <v>0</v>
      </c>
      <c r="AL222" s="136">
        <v>0</v>
      </c>
      <c r="AM222" s="136">
        <v>0</v>
      </c>
      <c r="AN222" s="136">
        <v>0</v>
      </c>
      <c r="AO222" s="136">
        <v>0</v>
      </c>
      <c r="AP222" s="136">
        <v>0</v>
      </c>
      <c r="AQ222" s="279">
        <v>0</v>
      </c>
      <c r="AR222" s="136">
        <v>0</v>
      </c>
      <c r="AS222" s="279">
        <f t="shared" si="32"/>
        <v>0</v>
      </c>
      <c r="AT222" s="73">
        <v>0</v>
      </c>
      <c r="AU222" s="73">
        <v>0</v>
      </c>
      <c r="AV222" s="136">
        <v>0</v>
      </c>
      <c r="AW222" s="136">
        <v>0</v>
      </c>
      <c r="AX222" s="136">
        <v>0</v>
      </c>
      <c r="AY222" s="136">
        <v>0</v>
      </c>
      <c r="AZ222" s="73">
        <v>0</v>
      </c>
      <c r="BA222" s="136">
        <v>0</v>
      </c>
      <c r="BB222"/>
      <c r="BC222" s="165" t="str">
        <f t="shared" si="31"/>
        <v>ns</v>
      </c>
      <c r="BD222" s="463"/>
    </row>
    <row r="223" spans="1:56">
      <c r="A223" s="21" t="s">
        <v>266</v>
      </c>
      <c r="B223" s="28" t="s">
        <v>50</v>
      </c>
      <c r="C223" s="60">
        <v>67</v>
      </c>
      <c r="D223" s="60">
        <v>119</v>
      </c>
      <c r="E223" s="60">
        <v>142</v>
      </c>
      <c r="F223" s="74">
        <v>145</v>
      </c>
      <c r="G223" s="75">
        <v>473</v>
      </c>
      <c r="H223" s="74">
        <v>135.742061284795</v>
      </c>
      <c r="I223" s="74">
        <v>134.25535638500401</v>
      </c>
      <c r="J223" s="74">
        <v>144.73582906767001</v>
      </c>
      <c r="K223" s="74">
        <v>155.42154555091199</v>
      </c>
      <c r="L223" s="75">
        <v>570.15479228838103</v>
      </c>
      <c r="M223" s="139">
        <v>212.593575453835</v>
      </c>
      <c r="N223" s="139">
        <v>173.908014595102</v>
      </c>
      <c r="O223" s="139">
        <v>175.57398753260301</v>
      </c>
      <c r="P223" s="139">
        <v>145.309738711714</v>
      </c>
      <c r="Q223" s="75">
        <v>707.38531629325405</v>
      </c>
      <c r="R223" s="139">
        <v>180.88427792389899</v>
      </c>
      <c r="S223" s="139">
        <v>196.79960694921701</v>
      </c>
      <c r="T223" s="139">
        <v>170.57954060642001</v>
      </c>
      <c r="U223" s="139">
        <v>151.231192225614</v>
      </c>
      <c r="V223" s="75">
        <v>699.49461770515097</v>
      </c>
      <c r="W223" s="139">
        <v>195.014004996224</v>
      </c>
      <c r="X223" s="139">
        <v>195.78702975381799</v>
      </c>
      <c r="Y223" s="139">
        <v>173.843094009998</v>
      </c>
      <c r="Z223" s="134">
        <v>183.86433245045799</v>
      </c>
      <c r="AA223" s="75">
        <v>748.50846121049801</v>
      </c>
      <c r="AB223" s="139">
        <v>116.365847657429</v>
      </c>
      <c r="AC223" s="139">
        <v>157.22316870111899</v>
      </c>
      <c r="AD223" s="139">
        <v>104.17808784348399</v>
      </c>
      <c r="AE223" s="139">
        <v>163.225285183267</v>
      </c>
      <c r="AF223" s="75">
        <v>540.99238938529902</v>
      </c>
      <c r="AG223" s="139">
        <v>157.095636199517</v>
      </c>
      <c r="AH223" s="139">
        <v>200.46738722774799</v>
      </c>
      <c r="AI223" s="139">
        <v>188.63928853943301</v>
      </c>
      <c r="AJ223" s="139">
        <v>272.094459811435</v>
      </c>
      <c r="AK223" s="75">
        <v>818.29677177813301</v>
      </c>
      <c r="AL223" s="139">
        <v>157.83526162496099</v>
      </c>
      <c r="AM223" s="139">
        <v>157.83526162496099</v>
      </c>
      <c r="AN223" s="139">
        <v>187.13919315053101</v>
      </c>
      <c r="AO223" s="139">
        <v>187.13919315053101</v>
      </c>
      <c r="AP223" s="139">
        <v>181.68276849717699</v>
      </c>
      <c r="AQ223" s="280">
        <v>181.68276849717796</v>
      </c>
      <c r="AR223" s="139">
        <v>159.76962134676299</v>
      </c>
      <c r="AS223" s="280">
        <f t="shared" si="32"/>
        <v>159.76962134676302</v>
      </c>
      <c r="AT223" s="75">
        <v>686.42684461943304</v>
      </c>
      <c r="AU223" s="75">
        <v>686.42684461943304</v>
      </c>
      <c r="AV223" s="139">
        <v>119.63021925827501</v>
      </c>
      <c r="AW223" s="139">
        <v>282.29598370123102</v>
      </c>
      <c r="AX223" s="139">
        <v>166.41402572444301</v>
      </c>
      <c r="AY223" s="139">
        <v>185.934291565866</v>
      </c>
      <c r="AZ223" s="75">
        <v>754.27452024981505</v>
      </c>
      <c r="BA223" s="139">
        <v>117.73690925429401</v>
      </c>
      <c r="BB223"/>
      <c r="BC223" s="165">
        <f t="shared" si="31"/>
        <v>-1.5826352369157193E-2</v>
      </c>
      <c r="BD223" s="463"/>
    </row>
    <row r="224" spans="1:56">
      <c r="A224" s="21" t="s">
        <v>267</v>
      </c>
      <c r="B224" s="29" t="s">
        <v>52</v>
      </c>
      <c r="C224" s="98">
        <v>-14</v>
      </c>
      <c r="D224" s="98">
        <v>-27</v>
      </c>
      <c r="E224" s="98">
        <v>-28</v>
      </c>
      <c r="F224" s="98">
        <v>-37</v>
      </c>
      <c r="G224" s="73">
        <v>-106</v>
      </c>
      <c r="H224" s="98">
        <v>-29.9814612275885</v>
      </c>
      <c r="I224" s="98">
        <v>-17.344552068418398</v>
      </c>
      <c r="J224" s="98">
        <v>-20.6099455057022</v>
      </c>
      <c r="K224" s="98">
        <v>-22.547886670317499</v>
      </c>
      <c r="L224" s="73">
        <v>-90.483845472026601</v>
      </c>
      <c r="M224" s="136">
        <v>-32.781306301912103</v>
      </c>
      <c r="N224" s="136">
        <v>-30.912156904877602</v>
      </c>
      <c r="O224" s="136">
        <v>-23.983138992173402</v>
      </c>
      <c r="P224" s="136">
        <v>-30.121919444960898</v>
      </c>
      <c r="Q224" s="73">
        <v>-117.798521643924</v>
      </c>
      <c r="R224" s="136">
        <v>-33.7146400185297</v>
      </c>
      <c r="S224" s="136">
        <v>-29.961410550805301</v>
      </c>
      <c r="T224" s="136">
        <v>-24.297451375161501</v>
      </c>
      <c r="U224" s="136">
        <v>-39.651211861962999</v>
      </c>
      <c r="V224" s="73">
        <v>-127.62471380645999</v>
      </c>
      <c r="W224" s="136">
        <v>-32.911674579660399</v>
      </c>
      <c r="X224" s="136">
        <v>-25.112914040945</v>
      </c>
      <c r="Y224" s="136">
        <v>-20.985182304665098</v>
      </c>
      <c r="Z224" s="135">
        <v>-25.189270412665401</v>
      </c>
      <c r="AA224" s="73">
        <v>-104.19904133793599</v>
      </c>
      <c r="AB224" s="136">
        <v>-19.4932945617347</v>
      </c>
      <c r="AC224" s="136">
        <v>-26.2564385752144</v>
      </c>
      <c r="AD224" s="136">
        <v>-26.286961834729301</v>
      </c>
      <c r="AE224" s="136">
        <v>-11.197690420512799</v>
      </c>
      <c r="AF224" s="73">
        <v>-83.234385392191101</v>
      </c>
      <c r="AG224" s="136">
        <v>-22.985182342135701</v>
      </c>
      <c r="AH224" s="136">
        <v>-27.6940864604586</v>
      </c>
      <c r="AI224" s="136">
        <v>-30.826212893729299</v>
      </c>
      <c r="AJ224" s="136">
        <v>-74.325695692963606</v>
      </c>
      <c r="AK224" s="73">
        <v>-155.83117738928701</v>
      </c>
      <c r="AL224" s="136">
        <v>-25.303009797581002</v>
      </c>
      <c r="AM224" s="136">
        <v>-25.303009797581002</v>
      </c>
      <c r="AN224" s="136">
        <v>-30.178456142754399</v>
      </c>
      <c r="AO224" s="136">
        <v>-30.179776638385899</v>
      </c>
      <c r="AP224" s="136">
        <v>-27.212826705968101</v>
      </c>
      <c r="AQ224" s="279">
        <v>-27.212695396788305</v>
      </c>
      <c r="AR224" s="136">
        <v>-24.854334104694701</v>
      </c>
      <c r="AS224" s="279">
        <f t="shared" si="32"/>
        <v>-24.8542097638298</v>
      </c>
      <c r="AT224" s="73">
        <v>-107.548626750998</v>
      </c>
      <c r="AU224" s="73">
        <v>-107.54969159658501</v>
      </c>
      <c r="AV224" s="136">
        <v>-22.946994377499401</v>
      </c>
      <c r="AW224" s="136">
        <v>-20.5826301239263</v>
      </c>
      <c r="AX224" s="136">
        <v>-17.567667879555401</v>
      </c>
      <c r="AY224" s="136">
        <v>-18.1563638411202</v>
      </c>
      <c r="AZ224" s="73">
        <v>-79.253656222101199</v>
      </c>
      <c r="BA224" s="136">
        <v>-18.762905088539299</v>
      </c>
      <c r="BB224"/>
      <c r="BC224" s="165">
        <f t="shared" si="31"/>
        <v>-0.18233713836888366</v>
      </c>
      <c r="BD224" s="463"/>
    </row>
    <row r="225" spans="1:56">
      <c r="A225" s="21" t="s">
        <v>268</v>
      </c>
      <c r="B225" s="36" t="s">
        <v>54</v>
      </c>
      <c r="C225" s="61">
        <v>53</v>
      </c>
      <c r="D225" s="61">
        <v>92</v>
      </c>
      <c r="E225" s="61">
        <v>114</v>
      </c>
      <c r="F225" s="75">
        <v>108</v>
      </c>
      <c r="G225" s="75">
        <v>367</v>
      </c>
      <c r="H225" s="75">
        <v>105.760600057207</v>
      </c>
      <c r="I225" s="75">
        <v>116.910804316586</v>
      </c>
      <c r="J225" s="75">
        <v>124.125883561968</v>
      </c>
      <c r="K225" s="75">
        <v>132.873658880595</v>
      </c>
      <c r="L225" s="75">
        <v>479.67094681635501</v>
      </c>
      <c r="M225" s="140">
        <v>179.812269151923</v>
      </c>
      <c r="N225" s="140">
        <v>142.99585769022499</v>
      </c>
      <c r="O225" s="140">
        <v>151.59084854042899</v>
      </c>
      <c r="P225" s="140">
        <v>115.187819266753</v>
      </c>
      <c r="Q225" s="75">
        <v>589.58679464933005</v>
      </c>
      <c r="R225" s="140">
        <v>147.169637905369</v>
      </c>
      <c r="S225" s="140">
        <v>166.83819639841201</v>
      </c>
      <c r="T225" s="140">
        <v>146.28208923125899</v>
      </c>
      <c r="U225" s="140">
        <v>111.579980363651</v>
      </c>
      <c r="V225" s="75">
        <v>571.86990389869197</v>
      </c>
      <c r="W225" s="140">
        <v>162.102330416564</v>
      </c>
      <c r="X225" s="140">
        <v>170.674115712873</v>
      </c>
      <c r="Y225" s="140">
        <v>152.85791170533301</v>
      </c>
      <c r="Z225" s="137">
        <v>158.675062037793</v>
      </c>
      <c r="AA225" s="75">
        <v>644.30941987256301</v>
      </c>
      <c r="AB225" s="140">
        <v>96.872553095694599</v>
      </c>
      <c r="AC225" s="140">
        <v>130.96673012590401</v>
      </c>
      <c r="AD225" s="140">
        <v>77.891126008754199</v>
      </c>
      <c r="AE225" s="140">
        <v>152.027594762755</v>
      </c>
      <c r="AF225" s="75">
        <v>457.75800399310799</v>
      </c>
      <c r="AG225" s="140">
        <v>134.110453857382</v>
      </c>
      <c r="AH225" s="140">
        <v>172.77330076728899</v>
      </c>
      <c r="AI225" s="140">
        <v>157.81307564570301</v>
      </c>
      <c r="AJ225" s="140">
        <v>197.76876411847101</v>
      </c>
      <c r="AK225" s="75">
        <v>662.46559438884594</v>
      </c>
      <c r="AL225" s="140">
        <v>132.53225182738001</v>
      </c>
      <c r="AM225" s="140">
        <v>132.53225182738001</v>
      </c>
      <c r="AN225" s="140">
        <v>156.960737007777</v>
      </c>
      <c r="AO225" s="140">
        <v>156.959416512145</v>
      </c>
      <c r="AP225" s="140">
        <v>154.46994179120901</v>
      </c>
      <c r="AQ225" s="280">
        <v>154.47007310038998</v>
      </c>
      <c r="AR225" s="140">
        <v>134.91528724206901</v>
      </c>
      <c r="AS225" s="280">
        <f t="shared" si="32"/>
        <v>134.91541158293296</v>
      </c>
      <c r="AT225" s="75">
        <v>578.87821786843494</v>
      </c>
      <c r="AU225" s="75">
        <v>578.87715302284801</v>
      </c>
      <c r="AV225" s="140">
        <v>96.683224880775398</v>
      </c>
      <c r="AW225" s="140">
        <v>261.71335357730499</v>
      </c>
      <c r="AX225" s="140">
        <v>148.84635784488799</v>
      </c>
      <c r="AY225" s="140">
        <v>167.77792772474601</v>
      </c>
      <c r="AZ225" s="75">
        <v>675.02086402771397</v>
      </c>
      <c r="BA225" s="140">
        <v>98.974004165754806</v>
      </c>
      <c r="BB225"/>
      <c r="BC225" s="165">
        <f t="shared" si="31"/>
        <v>2.3693658210142132E-2</v>
      </c>
      <c r="BD225" s="463"/>
    </row>
    <row r="226" spans="1:56">
      <c r="A226" s="21"/>
      <c r="B226" s="85"/>
      <c r="C226" s="85"/>
      <c r="D226" s="85"/>
      <c r="E226" s="85"/>
      <c r="F226" s="85"/>
      <c r="G226" s="85"/>
      <c r="H226" s="85"/>
      <c r="I226" s="85"/>
      <c r="J226" s="85"/>
      <c r="K226" s="85"/>
      <c r="L226" s="85"/>
      <c r="M226" s="131"/>
      <c r="N226" s="131"/>
      <c r="O226" s="131"/>
      <c r="P226" s="131"/>
      <c r="Q226" s="85"/>
      <c r="R226" s="131"/>
      <c r="S226" s="131"/>
      <c r="T226" s="131"/>
      <c r="U226" s="131"/>
      <c r="V226" s="85"/>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402"/>
      <c r="AT226" s="131"/>
      <c r="AU226" s="131"/>
      <c r="AV226" s="131"/>
      <c r="AW226" s="131"/>
      <c r="AX226" s="131"/>
      <c r="AY226" s="131"/>
      <c r="AZ226" s="131"/>
      <c r="BA226" s="131"/>
      <c r="BB226"/>
      <c r="BC226" s="165"/>
      <c r="BD226" s="463"/>
    </row>
    <row r="227" spans="1:56" ht="16.5" thickBot="1">
      <c r="A227" s="21"/>
      <c r="B227" s="99" t="s">
        <v>269</v>
      </c>
      <c r="C227" s="100"/>
      <c r="D227" s="100"/>
      <c r="E227" s="100"/>
      <c r="F227" s="100"/>
      <c r="G227" s="100"/>
      <c r="H227" s="100"/>
      <c r="I227" s="100"/>
      <c r="J227" s="100"/>
      <c r="K227" s="100"/>
      <c r="L227" s="100"/>
      <c r="M227" s="141"/>
      <c r="N227" s="141"/>
      <c r="O227" s="141"/>
      <c r="P227" s="141"/>
      <c r="Q227" s="100"/>
      <c r="R227" s="141"/>
      <c r="S227" s="141"/>
      <c r="T227" s="141"/>
      <c r="U227" s="141"/>
      <c r="V227" s="100"/>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411"/>
      <c r="AT227" s="141"/>
      <c r="AU227" s="141"/>
      <c r="AV227" s="141"/>
      <c r="AW227" s="141"/>
      <c r="AX227" s="141"/>
      <c r="AY227" s="141"/>
      <c r="AZ227" s="141"/>
      <c r="BA227" s="141"/>
      <c r="BB227"/>
      <c r="BC227" s="369"/>
      <c r="BD227" s="463"/>
    </row>
    <row r="228" spans="1:56">
      <c r="A228" s="21"/>
      <c r="B228" s="85"/>
      <c r="C228" s="85"/>
      <c r="D228" s="85"/>
      <c r="E228" s="85"/>
      <c r="F228" s="85"/>
      <c r="G228" s="85"/>
      <c r="H228" s="85"/>
      <c r="I228" s="85"/>
      <c r="J228" s="85"/>
      <c r="K228" s="85"/>
      <c r="L228" s="85"/>
      <c r="M228" s="131"/>
      <c r="N228" s="131"/>
      <c r="O228" s="131"/>
      <c r="P228" s="131"/>
      <c r="Q228" s="85"/>
      <c r="R228" s="131"/>
      <c r="S228" s="131"/>
      <c r="T228" s="131"/>
      <c r="U228" s="131"/>
      <c r="V228" s="85"/>
      <c r="W228" s="131"/>
      <c r="X228" s="131"/>
      <c r="Y228" s="131"/>
      <c r="Z228" s="131"/>
      <c r="AA228" s="131"/>
      <c r="AB228" s="131"/>
      <c r="AC228" s="131"/>
      <c r="AD228" s="131"/>
      <c r="AE228" s="131"/>
      <c r="AF228" s="131"/>
      <c r="AG228" s="131"/>
      <c r="AH228" s="131"/>
      <c r="AI228" s="131"/>
      <c r="AJ228" s="131"/>
      <c r="AK228" s="131"/>
      <c r="AL228" s="131"/>
      <c r="AM228" s="138" t="s">
        <v>596</v>
      </c>
      <c r="AN228" s="131"/>
      <c r="AO228" s="138" t="s">
        <v>596</v>
      </c>
      <c r="AP228" s="131"/>
      <c r="AQ228" s="138" t="s">
        <v>596</v>
      </c>
      <c r="AR228" s="131"/>
      <c r="AS228" s="410" t="s">
        <v>596</v>
      </c>
      <c r="AT228" s="131"/>
      <c r="AU228" s="138" t="s">
        <v>596</v>
      </c>
      <c r="AV228" s="131"/>
      <c r="AW228" s="131"/>
      <c r="AX228" s="131"/>
      <c r="AY228" s="131"/>
      <c r="AZ228" s="131"/>
      <c r="BA228" s="131"/>
      <c r="BB228"/>
      <c r="BC228" s="167"/>
      <c r="BD228" s="463"/>
    </row>
    <row r="229" spans="1:56" ht="25.5">
      <c r="A229" s="21"/>
      <c r="B229" s="101" t="s">
        <v>24</v>
      </c>
      <c r="C229" s="102" t="s">
        <v>100</v>
      </c>
      <c r="D229" s="102" t="s">
        <v>101</v>
      </c>
      <c r="E229" s="102" t="s">
        <v>102</v>
      </c>
      <c r="F229" s="102" t="s">
        <v>103</v>
      </c>
      <c r="G229" s="102" t="s">
        <v>104</v>
      </c>
      <c r="H229" s="102" t="s">
        <v>483</v>
      </c>
      <c r="I229" s="102" t="s">
        <v>484</v>
      </c>
      <c r="J229" s="102" t="s">
        <v>485</v>
      </c>
      <c r="K229" s="102" t="s">
        <v>486</v>
      </c>
      <c r="L229" s="102" t="s">
        <v>487</v>
      </c>
      <c r="M229" s="138" t="s">
        <v>488</v>
      </c>
      <c r="N229" s="138" t="s">
        <v>489</v>
      </c>
      <c r="O229" s="138" t="s">
        <v>490</v>
      </c>
      <c r="P229" s="138" t="s">
        <v>491</v>
      </c>
      <c r="Q229" s="102" t="s">
        <v>492</v>
      </c>
      <c r="R229" s="138" t="s">
        <v>493</v>
      </c>
      <c r="S229" s="138" t="s">
        <v>494</v>
      </c>
      <c r="T229" s="138" t="s">
        <v>495</v>
      </c>
      <c r="U229" s="138" t="s">
        <v>496</v>
      </c>
      <c r="V229" s="102" t="s">
        <v>497</v>
      </c>
      <c r="W229" s="138" t="s">
        <v>498</v>
      </c>
      <c r="X229" s="138" t="s">
        <v>499</v>
      </c>
      <c r="Y229" s="138" t="s">
        <v>500</v>
      </c>
      <c r="Z229" s="138" t="s">
        <v>501</v>
      </c>
      <c r="AA229" s="138" t="s">
        <v>502</v>
      </c>
      <c r="AB229" s="138" t="s">
        <v>503</v>
      </c>
      <c r="AC229" s="138" t="s">
        <v>504</v>
      </c>
      <c r="AD229" s="138" t="s">
        <v>505</v>
      </c>
      <c r="AE229" s="138" t="s">
        <v>506</v>
      </c>
      <c r="AF229" s="138" t="s">
        <v>507</v>
      </c>
      <c r="AG229" s="138" t="s">
        <v>508</v>
      </c>
      <c r="AH229" s="138" t="s">
        <v>509</v>
      </c>
      <c r="AI229" s="138" t="s">
        <v>510</v>
      </c>
      <c r="AJ229" s="138" t="s">
        <v>511</v>
      </c>
      <c r="AK229" s="138" t="s">
        <v>512</v>
      </c>
      <c r="AL229" s="138" t="s">
        <v>513</v>
      </c>
      <c r="AM229" s="138" t="s">
        <v>513</v>
      </c>
      <c r="AN229" s="138" t="s">
        <v>570</v>
      </c>
      <c r="AO229" s="138" t="s">
        <v>570</v>
      </c>
      <c r="AP229" s="138" t="s">
        <v>574</v>
      </c>
      <c r="AQ229" s="138" t="s">
        <v>574</v>
      </c>
      <c r="AR229" s="138" t="s">
        <v>599</v>
      </c>
      <c r="AS229" s="410" t="str">
        <f>AS210</f>
        <v>Q4-22
Stated</v>
      </c>
      <c r="AT229" s="138" t="s">
        <v>600</v>
      </c>
      <c r="AU229" s="138" t="s">
        <v>600</v>
      </c>
      <c r="AV229" s="138" t="s">
        <v>605</v>
      </c>
      <c r="AW229" s="138" t="s">
        <v>614</v>
      </c>
      <c r="AX229" s="138" t="s">
        <v>619</v>
      </c>
      <c r="AY229" s="138" t="s">
        <v>626</v>
      </c>
      <c r="AZ229" s="138" t="s">
        <v>627</v>
      </c>
      <c r="BA229" s="138" t="str">
        <f t="shared" ref="BA229" si="33">BA$14</f>
        <v>Q1-24
Stated</v>
      </c>
      <c r="BB229"/>
      <c r="BC229" s="370" t="str">
        <f>LEFT($AV:$AV,2)&amp;"/"&amp;LEFT(BA:BA,2)</f>
        <v>Q1/Q1</v>
      </c>
      <c r="BD229" s="463"/>
    </row>
    <row r="230" spans="1:56">
      <c r="A230" s="21"/>
      <c r="B230" s="26"/>
      <c r="C230" s="85"/>
      <c r="D230" s="85"/>
      <c r="E230" s="85"/>
      <c r="F230" s="85"/>
      <c r="G230" s="85"/>
      <c r="H230" s="85"/>
      <c r="I230" s="85"/>
      <c r="J230" s="85"/>
      <c r="K230" s="85"/>
      <c r="L230" s="85"/>
      <c r="M230" s="131"/>
      <c r="N230" s="131"/>
      <c r="O230" s="131"/>
      <c r="P230" s="131"/>
      <c r="Q230" s="85"/>
      <c r="R230" s="131"/>
      <c r="S230" s="131"/>
      <c r="T230" s="131"/>
      <c r="U230" s="131"/>
      <c r="V230" s="85"/>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402"/>
      <c r="AT230" s="131"/>
      <c r="AU230" s="131"/>
      <c r="AV230" s="131"/>
      <c r="AW230" s="131"/>
      <c r="AX230" s="131"/>
      <c r="AY230" s="131"/>
      <c r="AZ230" s="131"/>
      <c r="BA230" s="131"/>
      <c r="BB230"/>
      <c r="BC230" s="341"/>
      <c r="BD230" s="463"/>
    </row>
    <row r="231" spans="1:56">
      <c r="A231" s="21" t="s">
        <v>270</v>
      </c>
      <c r="B231" s="28" t="s">
        <v>26</v>
      </c>
      <c r="C231" s="60">
        <v>127</v>
      </c>
      <c r="D231" s="60">
        <v>131</v>
      </c>
      <c r="E231" s="60">
        <v>130</v>
      </c>
      <c r="F231" s="74">
        <v>142</v>
      </c>
      <c r="G231" s="75">
        <v>530</v>
      </c>
      <c r="H231" s="74">
        <v>129.72300229344799</v>
      </c>
      <c r="I231" s="74">
        <v>137.608903647647</v>
      </c>
      <c r="J231" s="74">
        <v>130.55772973952801</v>
      </c>
      <c r="K231" s="74">
        <v>141.73776357551401</v>
      </c>
      <c r="L231" s="75">
        <v>539.62739925613698</v>
      </c>
      <c r="M231" s="139">
        <v>126.09787516814001</v>
      </c>
      <c r="N231" s="139">
        <v>141.00748182751801</v>
      </c>
      <c r="O231" s="139">
        <v>135.104776616484</v>
      </c>
      <c r="P231" s="139">
        <v>131.872806517659</v>
      </c>
      <c r="Q231" s="75">
        <v>534.08294012980002</v>
      </c>
      <c r="R231" s="139">
        <v>136.59270110732399</v>
      </c>
      <c r="S231" s="139">
        <v>144.37098604314701</v>
      </c>
      <c r="T231" s="139">
        <v>141.160995942639</v>
      </c>
      <c r="U231" s="139">
        <v>142.21377907357399</v>
      </c>
      <c r="V231" s="75">
        <v>564.33846216668303</v>
      </c>
      <c r="W231" s="139">
        <v>139.69837539501501</v>
      </c>
      <c r="X231" s="139">
        <v>136.31583896292599</v>
      </c>
      <c r="Y231" s="139">
        <v>146.83008211422401</v>
      </c>
      <c r="Z231" s="134">
        <v>149.48110389774999</v>
      </c>
      <c r="AA231" s="75">
        <v>572.32540036991395</v>
      </c>
      <c r="AB231" s="139">
        <v>128.59148422922601</v>
      </c>
      <c r="AC231" s="139">
        <v>122.078455407923</v>
      </c>
      <c r="AD231" s="139">
        <v>131.49025908717499</v>
      </c>
      <c r="AE231" s="139">
        <v>151.74238793697401</v>
      </c>
      <c r="AF231" s="75">
        <v>533.90258666129898</v>
      </c>
      <c r="AG231" s="139">
        <v>141.42682893101701</v>
      </c>
      <c r="AH231" s="139">
        <v>145.82056426812801</v>
      </c>
      <c r="AI231" s="139">
        <v>151.13365403181601</v>
      </c>
      <c r="AJ231" s="139">
        <v>160.41861020644501</v>
      </c>
      <c r="AK231" s="75">
        <v>598.79965743740695</v>
      </c>
      <c r="AL231" s="139">
        <v>160.12765437132501</v>
      </c>
      <c r="AM231" s="139">
        <v>160.12765437132501</v>
      </c>
      <c r="AN231" s="139">
        <v>157.96443071270301</v>
      </c>
      <c r="AO231" s="139">
        <v>157.96443071270201</v>
      </c>
      <c r="AP231" s="139">
        <v>156.792605825913</v>
      </c>
      <c r="AQ231" s="280">
        <v>156.79260582591297</v>
      </c>
      <c r="AR231" s="139">
        <v>180.39198573543499</v>
      </c>
      <c r="AS231" s="280">
        <f>AU231-AM231-AO231-AQ231</f>
        <v>180.39198573543507</v>
      </c>
      <c r="AT231" s="75">
        <v>655.27667664537501</v>
      </c>
      <c r="AU231" s="75">
        <v>655.27667664537501</v>
      </c>
      <c r="AV231" s="139">
        <v>161.51757467432299</v>
      </c>
      <c r="AW231" s="139">
        <v>180.01294834458599</v>
      </c>
      <c r="AX231" s="139">
        <v>176.79104061109101</v>
      </c>
      <c r="AY231" s="139">
        <v>189.39557153918301</v>
      </c>
      <c r="AZ231" s="75">
        <v>707.71713516918305</v>
      </c>
      <c r="BA231" s="139">
        <v>176.87082046212799</v>
      </c>
      <c r="BB231"/>
      <c r="BC231" s="165">
        <f t="shared" ref="BC231:BC244" si="34">IF(ISERROR($BA231/AV231),"ns",IF($BA231/AV231&gt;200%,"x"&amp;(ROUND($BA231/AV231,1)),IF($BA231/AV231&lt;0,"ns",$BA231/AV231-1)))</f>
        <v>9.5056193227038177E-2</v>
      </c>
      <c r="BD231" s="463"/>
    </row>
    <row r="232" spans="1:56">
      <c r="A232" s="21" t="s">
        <v>271</v>
      </c>
      <c r="B232" s="29" t="s">
        <v>28</v>
      </c>
      <c r="C232" s="98">
        <v>-83</v>
      </c>
      <c r="D232" s="98">
        <v>-67</v>
      </c>
      <c r="E232" s="98">
        <v>-70</v>
      </c>
      <c r="F232" s="72">
        <v>-60</v>
      </c>
      <c r="G232" s="73">
        <v>-280</v>
      </c>
      <c r="H232" s="92">
        <v>-79.385509563353693</v>
      </c>
      <c r="I232" s="92">
        <v>-70.129659014786199</v>
      </c>
      <c r="J232" s="92">
        <v>-67.370703985564006</v>
      </c>
      <c r="K232" s="92">
        <v>-66.964089736666693</v>
      </c>
      <c r="L232" s="93">
        <v>-283.84996230037098</v>
      </c>
      <c r="M232" s="92">
        <v>-81.243469297275297</v>
      </c>
      <c r="N232" s="92">
        <v>-67.519125222798493</v>
      </c>
      <c r="O232" s="92">
        <v>-67.292957891302606</v>
      </c>
      <c r="P232" s="92">
        <v>-66.408567801342897</v>
      </c>
      <c r="Q232" s="93">
        <v>-282.46412021271902</v>
      </c>
      <c r="R232" s="92">
        <v>-83.638869047437794</v>
      </c>
      <c r="S232" s="92">
        <v>-67.147024488721698</v>
      </c>
      <c r="T232" s="92">
        <v>-69.985553210768401</v>
      </c>
      <c r="U232" s="92">
        <v>-71.813309257517702</v>
      </c>
      <c r="V232" s="93">
        <v>-292.58475600444598</v>
      </c>
      <c r="W232" s="92">
        <v>-82.489925357921507</v>
      </c>
      <c r="X232" s="92">
        <v>-70.374953112978702</v>
      </c>
      <c r="Y232" s="92">
        <v>-71.038974527768005</v>
      </c>
      <c r="Z232" s="92">
        <v>-69.954726115875403</v>
      </c>
      <c r="AA232" s="93">
        <v>-293.858579114544</v>
      </c>
      <c r="AB232" s="92">
        <v>-83.562163473340803</v>
      </c>
      <c r="AC232" s="92">
        <v>-70.667289208119598</v>
      </c>
      <c r="AD232" s="92">
        <v>-70.395090461761896</v>
      </c>
      <c r="AE232" s="92">
        <v>-77.495583695878594</v>
      </c>
      <c r="AF232" s="93">
        <v>-302.12012683910098</v>
      </c>
      <c r="AG232" s="92">
        <v>-89.442403390940996</v>
      </c>
      <c r="AH232" s="92">
        <v>-76.575369051183301</v>
      </c>
      <c r="AI232" s="92">
        <v>-79.578723224834306</v>
      </c>
      <c r="AJ232" s="92">
        <v>-82.793745001522396</v>
      </c>
      <c r="AK232" s="93">
        <v>-328.390240668481</v>
      </c>
      <c r="AL232" s="92">
        <v>-107.19710534809199</v>
      </c>
      <c r="AM232" s="92">
        <v>-107.19710534809199</v>
      </c>
      <c r="AN232" s="92">
        <v>-87.906233301057895</v>
      </c>
      <c r="AO232" s="92">
        <v>-87.906233301057114</v>
      </c>
      <c r="AP232" s="92">
        <v>-89.581133917520006</v>
      </c>
      <c r="AQ232" s="346">
        <v>-89.581133917519992</v>
      </c>
      <c r="AR232" s="92">
        <v>-97.658948275774904</v>
      </c>
      <c r="AS232" s="406">
        <f t="shared" ref="AS232:AS244" si="35">AU232-AM232-AO232-AQ232</f>
        <v>-97.65894827577489</v>
      </c>
      <c r="AT232" s="93">
        <v>-382.343420842444</v>
      </c>
      <c r="AU232" s="93">
        <v>-382.343420842444</v>
      </c>
      <c r="AV232" s="92">
        <v>-108.822944192431</v>
      </c>
      <c r="AW232" s="92">
        <v>-94.062647218545806</v>
      </c>
      <c r="AX232" s="92">
        <v>-94.481516445564907</v>
      </c>
      <c r="AY232" s="92">
        <v>-99.331639110108298</v>
      </c>
      <c r="AZ232" s="93">
        <v>-396.69874696664999</v>
      </c>
      <c r="BA232" s="92">
        <v>-99.180515136537693</v>
      </c>
      <c r="BB232"/>
      <c r="BC232" s="165">
        <f t="shared" si="34"/>
        <v>-8.8606581336768908E-2</v>
      </c>
      <c r="BD232" s="463"/>
    </row>
    <row r="233" spans="1:56">
      <c r="A233" s="94" t="s">
        <v>272</v>
      </c>
      <c r="B233" s="31" t="s">
        <v>30</v>
      </c>
      <c r="C233" s="95"/>
      <c r="D233" s="95"/>
      <c r="E233" s="95"/>
      <c r="F233" s="96"/>
      <c r="G233" s="97"/>
      <c r="H233" s="96">
        <v>-3.76</v>
      </c>
      <c r="I233" s="96">
        <v>-1.0200000000000005</v>
      </c>
      <c r="J233" s="96">
        <v>0</v>
      </c>
      <c r="K233" s="96">
        <v>0</v>
      </c>
      <c r="L233" s="97">
        <v>-4.78</v>
      </c>
      <c r="M233" s="96">
        <v>-5.42</v>
      </c>
      <c r="N233" s="96">
        <v>-0.25</v>
      </c>
      <c r="O233" s="96">
        <v>0</v>
      </c>
      <c r="P233" s="96">
        <v>0</v>
      </c>
      <c r="Q233" s="97">
        <v>-5.67</v>
      </c>
      <c r="R233" s="96">
        <v>-7.03331965175727</v>
      </c>
      <c r="S233" s="96">
        <v>-0.41201639340693302</v>
      </c>
      <c r="T233" s="96">
        <v>0</v>
      </c>
      <c r="U233" s="96">
        <v>0</v>
      </c>
      <c r="V233" s="97">
        <v>-7.4453360451642032</v>
      </c>
      <c r="W233" s="96">
        <v>-8.1</v>
      </c>
      <c r="X233" s="96">
        <v>0.41627970550000004</v>
      </c>
      <c r="Y233" s="96">
        <v>0</v>
      </c>
      <c r="Z233" s="96">
        <v>-7.0550000152991288E-7</v>
      </c>
      <c r="AA233" s="97">
        <v>-7.6837210000000011</v>
      </c>
      <c r="AB233" s="96">
        <v>-8.4258109999999995</v>
      </c>
      <c r="AC233" s="96">
        <v>-1.9214311944816007</v>
      </c>
      <c r="AD233" s="96">
        <v>0</v>
      </c>
      <c r="AE233" s="96">
        <v>0</v>
      </c>
      <c r="AF233" s="97">
        <v>-10.3472421944816</v>
      </c>
      <c r="AG233" s="96">
        <v>-13.329964</v>
      </c>
      <c r="AH233" s="96">
        <v>4.7358000000000899E-2</v>
      </c>
      <c r="AI233" s="96">
        <v>0</v>
      </c>
      <c r="AJ233" s="96">
        <v>0</v>
      </c>
      <c r="AK233" s="97">
        <v>-13.282605999999999</v>
      </c>
      <c r="AL233" s="96">
        <v>-18.013531400000002</v>
      </c>
      <c r="AM233" s="96">
        <v>-18.013531400000002</v>
      </c>
      <c r="AN233" s="96">
        <v>7.8531400000002805E-2</v>
      </c>
      <c r="AO233" s="96">
        <v>7.8531400000002805E-2</v>
      </c>
      <c r="AP233" s="96">
        <v>0</v>
      </c>
      <c r="AQ233" s="347">
        <v>0</v>
      </c>
      <c r="AR233" s="96">
        <v>0</v>
      </c>
      <c r="AS233" s="347">
        <f t="shared" si="35"/>
        <v>0</v>
      </c>
      <c r="AT233" s="97">
        <v>-17.934999999999999</v>
      </c>
      <c r="AU233" s="97">
        <v>-17.934999999999999</v>
      </c>
      <c r="AV233" s="96">
        <v>-15.360048460000002</v>
      </c>
      <c r="AW233" s="96">
        <v>-7.1811539999998786E-2</v>
      </c>
      <c r="AX233" s="96">
        <v>0</v>
      </c>
      <c r="AY233" s="96">
        <v>0</v>
      </c>
      <c r="AZ233" s="97">
        <v>-15.43186</v>
      </c>
      <c r="BA233" s="96">
        <v>0</v>
      </c>
      <c r="BB233"/>
      <c r="BC233" s="165">
        <f t="shared" si="34"/>
        <v>-1</v>
      </c>
      <c r="BD233" s="463"/>
    </row>
    <row r="234" spans="1:56">
      <c r="A234" s="21" t="s">
        <v>273</v>
      </c>
      <c r="B234" s="28" t="s">
        <v>32</v>
      </c>
      <c r="C234" s="60">
        <v>44</v>
      </c>
      <c r="D234" s="60">
        <v>64</v>
      </c>
      <c r="E234" s="60">
        <v>60</v>
      </c>
      <c r="F234" s="74">
        <v>82</v>
      </c>
      <c r="G234" s="75">
        <v>250</v>
      </c>
      <c r="H234" s="74">
        <v>50.337492730093999</v>
      </c>
      <c r="I234" s="74">
        <v>67.479244632860798</v>
      </c>
      <c r="J234" s="74">
        <v>63.187025753963901</v>
      </c>
      <c r="K234" s="74">
        <v>74.773673838847699</v>
      </c>
      <c r="L234" s="75">
        <v>255.77743695576601</v>
      </c>
      <c r="M234" s="139">
        <v>44.854405870864198</v>
      </c>
      <c r="N234" s="139">
        <v>73.488356604719101</v>
      </c>
      <c r="O234" s="139">
        <v>67.811818725181396</v>
      </c>
      <c r="P234" s="139">
        <v>65.464238716315705</v>
      </c>
      <c r="Q234" s="75">
        <v>251.61881991708</v>
      </c>
      <c r="R234" s="139">
        <v>52.953832059885897</v>
      </c>
      <c r="S234" s="139">
        <v>77.223961554425102</v>
      </c>
      <c r="T234" s="139">
        <v>71.175442731870007</v>
      </c>
      <c r="U234" s="139">
        <v>70.400469816056699</v>
      </c>
      <c r="V234" s="75">
        <v>271.75370616223802</v>
      </c>
      <c r="W234" s="139">
        <v>57.2084500370933</v>
      </c>
      <c r="X234" s="139">
        <v>65.940885849946895</v>
      </c>
      <c r="Y234" s="139">
        <v>75.791107586456306</v>
      </c>
      <c r="Z234" s="134">
        <v>79.526377781874103</v>
      </c>
      <c r="AA234" s="75">
        <v>278.46682125537097</v>
      </c>
      <c r="AB234" s="139">
        <v>45.0293207558855</v>
      </c>
      <c r="AC234" s="139">
        <v>51.411166199803901</v>
      </c>
      <c r="AD234" s="139">
        <v>61.095168625413102</v>
      </c>
      <c r="AE234" s="139">
        <v>74.246804241096001</v>
      </c>
      <c r="AF234" s="75">
        <v>231.782459822199</v>
      </c>
      <c r="AG234" s="139">
        <v>51.984425540076202</v>
      </c>
      <c r="AH234" s="139">
        <v>69.245195216945007</v>
      </c>
      <c r="AI234" s="139">
        <v>71.5549308069821</v>
      </c>
      <c r="AJ234" s="139">
        <v>77.6248652049226</v>
      </c>
      <c r="AK234" s="75">
        <v>270.40941676892601</v>
      </c>
      <c r="AL234" s="139">
        <v>52.930549023233098</v>
      </c>
      <c r="AM234" s="139">
        <v>52.930549023233098</v>
      </c>
      <c r="AN234" s="139">
        <v>70.058197411644898</v>
      </c>
      <c r="AO234" s="139">
        <v>70.058197411644898</v>
      </c>
      <c r="AP234" s="139">
        <v>67.211471908392596</v>
      </c>
      <c r="AQ234" s="280">
        <v>67.211471908392994</v>
      </c>
      <c r="AR234" s="139">
        <v>82.733037459660494</v>
      </c>
      <c r="AS234" s="280">
        <f t="shared" si="35"/>
        <v>82.733037459660025</v>
      </c>
      <c r="AT234" s="75">
        <v>272.933255802931</v>
      </c>
      <c r="AU234" s="75">
        <v>272.933255802931</v>
      </c>
      <c r="AV234" s="139">
        <v>52.694630481892297</v>
      </c>
      <c r="AW234" s="139">
        <v>85.950301126040301</v>
      </c>
      <c r="AX234" s="139">
        <v>82.309524165526099</v>
      </c>
      <c r="AY234" s="139">
        <v>90.0639324290741</v>
      </c>
      <c r="AZ234" s="75">
        <v>311.018388202533</v>
      </c>
      <c r="BA234" s="139">
        <v>77.690305325590003</v>
      </c>
      <c r="BB234"/>
      <c r="BC234" s="165">
        <f t="shared" si="34"/>
        <v>0.47434956114337101</v>
      </c>
      <c r="BD234" s="463"/>
    </row>
    <row r="235" spans="1:56">
      <c r="A235" s="21" t="s">
        <v>274</v>
      </c>
      <c r="B235" s="29" t="s">
        <v>34</v>
      </c>
      <c r="C235" s="98">
        <v>-17</v>
      </c>
      <c r="D235" s="98">
        <v>-15</v>
      </c>
      <c r="E235" s="98">
        <v>-16</v>
      </c>
      <c r="F235" s="72">
        <v>-28</v>
      </c>
      <c r="G235" s="73">
        <v>-76</v>
      </c>
      <c r="H235" s="72">
        <v>-13.757503184169501</v>
      </c>
      <c r="I235" s="72">
        <v>-15.260692793969399</v>
      </c>
      <c r="J235" s="72">
        <v>-17.393082806000599</v>
      </c>
      <c r="K235" s="72">
        <v>-16.647059429684099</v>
      </c>
      <c r="L235" s="73">
        <v>-63.058338213823603</v>
      </c>
      <c r="M235" s="136">
        <v>-10.1977994668718</v>
      </c>
      <c r="N235" s="136">
        <v>-10.475417777220301</v>
      </c>
      <c r="O235" s="136">
        <v>-13.495752756376501</v>
      </c>
      <c r="P235" s="136">
        <v>-14.5206647208513</v>
      </c>
      <c r="Q235" s="73">
        <v>-48.689634721319898</v>
      </c>
      <c r="R235" s="136">
        <v>-9.4198627631293395</v>
      </c>
      <c r="S235" s="136">
        <v>-11.9956584693014</v>
      </c>
      <c r="T235" s="136">
        <v>-15.117504607683401</v>
      </c>
      <c r="U235" s="136">
        <v>-16.686272144919101</v>
      </c>
      <c r="V235" s="73">
        <v>-53.2192979850333</v>
      </c>
      <c r="W235" s="136">
        <v>-11.042681063239099</v>
      </c>
      <c r="X235" s="136">
        <v>-13.8720995293207</v>
      </c>
      <c r="Y235" s="136">
        <v>-9.8693035427024594</v>
      </c>
      <c r="Z235" s="135">
        <v>-11.907722730006199</v>
      </c>
      <c r="AA235" s="73">
        <v>-46.691806865268397</v>
      </c>
      <c r="AB235" s="136">
        <v>-25.8610237098722</v>
      </c>
      <c r="AC235" s="136">
        <v>-30.412188643476401</v>
      </c>
      <c r="AD235" s="136">
        <v>-14.077893358786801</v>
      </c>
      <c r="AE235" s="136">
        <v>-25.4428908677063</v>
      </c>
      <c r="AF235" s="73">
        <v>-95.793996579841703</v>
      </c>
      <c r="AG235" s="136">
        <v>-13.2536857898598</v>
      </c>
      <c r="AH235" s="136">
        <v>-15.614392215513901</v>
      </c>
      <c r="AI235" s="136">
        <v>-15.7320659698516</v>
      </c>
      <c r="AJ235" s="136">
        <v>-15.2505957631583</v>
      </c>
      <c r="AK235" s="73">
        <v>-59.850739738383702</v>
      </c>
      <c r="AL235" s="136">
        <v>-7.4645461598138096</v>
      </c>
      <c r="AM235" s="136">
        <v>-7.4645461598138096</v>
      </c>
      <c r="AN235" s="136">
        <v>-12.285221063708599</v>
      </c>
      <c r="AO235" s="136">
        <v>-12.28522106370859</v>
      </c>
      <c r="AP235" s="136">
        <v>-9.8786045252985097</v>
      </c>
      <c r="AQ235" s="279">
        <v>-9.8786045252985986</v>
      </c>
      <c r="AR235" s="136">
        <v>-23.119691978269</v>
      </c>
      <c r="AS235" s="279">
        <f t="shared" si="35"/>
        <v>-23.119691978269003</v>
      </c>
      <c r="AT235" s="73">
        <v>-52.748063727089999</v>
      </c>
      <c r="AU235" s="73">
        <v>-52.748063727089999</v>
      </c>
      <c r="AV235" s="136">
        <v>-11.7509243804775</v>
      </c>
      <c r="AW235" s="136">
        <v>-19.0793698329188</v>
      </c>
      <c r="AX235" s="136">
        <v>-17.710267415006701</v>
      </c>
      <c r="AY235" s="136">
        <v>-14.040137909687999</v>
      </c>
      <c r="AZ235" s="73">
        <v>-62.580699538090897</v>
      </c>
      <c r="BA235" s="136">
        <v>-19.4037035709873</v>
      </c>
      <c r="BB235"/>
      <c r="BC235" s="165">
        <f t="shared" si="34"/>
        <v>0.65124912242851396</v>
      </c>
      <c r="BD235" s="463"/>
    </row>
    <row r="236" spans="1:56">
      <c r="A236" s="21" t="s">
        <v>275</v>
      </c>
      <c r="B236" s="29" t="s">
        <v>38</v>
      </c>
      <c r="C236" s="98">
        <v>0</v>
      </c>
      <c r="D236" s="98">
        <v>0</v>
      </c>
      <c r="E236" s="98">
        <v>0</v>
      </c>
      <c r="F236" s="72">
        <v>0</v>
      </c>
      <c r="G236" s="73">
        <v>0</v>
      </c>
      <c r="H236" s="72">
        <v>0</v>
      </c>
      <c r="I236" s="72">
        <v>0</v>
      </c>
      <c r="J236" s="72">
        <v>0</v>
      </c>
      <c r="K236" s="72">
        <v>0</v>
      </c>
      <c r="L236" s="73">
        <v>0</v>
      </c>
      <c r="M236" s="136">
        <v>0</v>
      </c>
      <c r="N236" s="136">
        <v>0</v>
      </c>
      <c r="O236" s="136">
        <v>0</v>
      </c>
      <c r="P236" s="136">
        <v>0</v>
      </c>
      <c r="Q236" s="73">
        <v>0</v>
      </c>
      <c r="R236" s="136">
        <v>0</v>
      </c>
      <c r="S236" s="136">
        <v>0</v>
      </c>
      <c r="T236" s="136">
        <v>0</v>
      </c>
      <c r="U236" s="136">
        <v>0</v>
      </c>
      <c r="V236" s="73">
        <v>0</v>
      </c>
      <c r="W236" s="136">
        <v>0</v>
      </c>
      <c r="X236" s="136">
        <v>0</v>
      </c>
      <c r="Y236" s="136">
        <v>0</v>
      </c>
      <c r="Z236" s="135">
        <v>0</v>
      </c>
      <c r="AA236" s="73">
        <v>0</v>
      </c>
      <c r="AB236" s="136">
        <v>0</v>
      </c>
      <c r="AC236" s="136">
        <v>0</v>
      </c>
      <c r="AD236" s="136">
        <v>0</v>
      </c>
      <c r="AE236" s="136">
        <v>0</v>
      </c>
      <c r="AF236" s="73">
        <v>0</v>
      </c>
      <c r="AG236" s="136">
        <v>0</v>
      </c>
      <c r="AH236" s="136">
        <v>0</v>
      </c>
      <c r="AI236" s="136">
        <v>0</v>
      </c>
      <c r="AJ236" s="136">
        <v>0</v>
      </c>
      <c r="AK236" s="73">
        <v>0</v>
      </c>
      <c r="AL236" s="136">
        <v>0</v>
      </c>
      <c r="AM236" s="136">
        <v>0</v>
      </c>
      <c r="AN236" s="136">
        <v>0</v>
      </c>
      <c r="AO236" s="136">
        <v>0</v>
      </c>
      <c r="AP236" s="136">
        <v>0</v>
      </c>
      <c r="AQ236" s="279">
        <v>0</v>
      </c>
      <c r="AR236" s="136">
        <v>-7.5675398859090094E-5</v>
      </c>
      <c r="AS236" s="279">
        <f t="shared" si="35"/>
        <v>-7.5675398859090094E-5</v>
      </c>
      <c r="AT236" s="73">
        <v>-7.5675398859090094E-5</v>
      </c>
      <c r="AU236" s="73">
        <v>-7.5675398859090094E-5</v>
      </c>
      <c r="AV236" s="136">
        <v>3.34920433704625E-4</v>
      </c>
      <c r="AW236" s="136">
        <v>-2.9513745669130298</v>
      </c>
      <c r="AX236" s="136">
        <v>0.23252565937933101</v>
      </c>
      <c r="AY236" s="136">
        <v>-1.52426066343644</v>
      </c>
      <c r="AZ236" s="73">
        <v>-4.2427746505364397</v>
      </c>
      <c r="BA236" s="136">
        <v>-1.6881236332581999</v>
      </c>
      <c r="BB236"/>
      <c r="BC236" s="165" t="str">
        <f t="shared" si="34"/>
        <v>ns</v>
      </c>
      <c r="BD236" s="463"/>
    </row>
    <row r="237" spans="1:56">
      <c r="A237" s="21" t="s">
        <v>276</v>
      </c>
      <c r="B237" s="29" t="s">
        <v>40</v>
      </c>
      <c r="C237" s="98">
        <v>0</v>
      </c>
      <c r="D237" s="98">
        <v>0</v>
      </c>
      <c r="E237" s="98">
        <v>0</v>
      </c>
      <c r="F237" s="72">
        <v>0</v>
      </c>
      <c r="G237" s="73">
        <v>0</v>
      </c>
      <c r="H237" s="72">
        <v>-5.0338270110407E-2</v>
      </c>
      <c r="I237" s="72">
        <v>6.5609437067001605E-2</v>
      </c>
      <c r="J237" s="72">
        <v>0.117279277754699</v>
      </c>
      <c r="K237" s="72">
        <v>-4.7309771704709999E-2</v>
      </c>
      <c r="L237" s="73">
        <v>8.5240673006583806E-2</v>
      </c>
      <c r="M237" s="136">
        <v>-0.211800890076348</v>
      </c>
      <c r="N237" s="136">
        <v>1.9207542659739799E-2</v>
      </c>
      <c r="O237" s="136">
        <v>1.69480819723088E-2</v>
      </c>
      <c r="P237" s="136">
        <v>-0.13550863619832701</v>
      </c>
      <c r="Q237" s="73">
        <v>-0.31115390164262602</v>
      </c>
      <c r="R237" s="136">
        <v>4.7353127578413701E-2</v>
      </c>
      <c r="S237" s="136">
        <v>3.863696589164E-2</v>
      </c>
      <c r="T237" s="136">
        <v>-2.2561835267448701E-2</v>
      </c>
      <c r="U237" s="136">
        <v>-5.4354683137775299E-2</v>
      </c>
      <c r="V237" s="73">
        <v>9.0735750648296993E-3</v>
      </c>
      <c r="W237" s="136">
        <v>2.14458879840865E-2</v>
      </c>
      <c r="X237" s="136">
        <v>0.100945652051066</v>
      </c>
      <c r="Y237" s="136">
        <v>1.4986601111266901E-2</v>
      </c>
      <c r="Z237" s="135">
        <v>5.40585089844378E-2</v>
      </c>
      <c r="AA237" s="73">
        <v>0.19143665013085701</v>
      </c>
      <c r="AB237" s="136">
        <v>-6.1643446118851301E-2</v>
      </c>
      <c r="AC237" s="136">
        <v>5.9854039633955196</v>
      </c>
      <c r="AD237" s="136">
        <v>-1.4555388181540501</v>
      </c>
      <c r="AE237" s="136">
        <v>-5.8432576067700204</v>
      </c>
      <c r="AF237" s="73">
        <v>-1.3750359076473999</v>
      </c>
      <c r="AG237" s="136">
        <v>3.94687794645402E-2</v>
      </c>
      <c r="AH237" s="136">
        <v>5.4575280287575502E-2</v>
      </c>
      <c r="AI237" s="136">
        <v>-2.2138614313396001E-2</v>
      </c>
      <c r="AJ237" s="136">
        <v>-6.9542124229213798</v>
      </c>
      <c r="AK237" s="73">
        <v>-6.88230697748266</v>
      </c>
      <c r="AL237" s="136">
        <v>3.21093009223343E-2</v>
      </c>
      <c r="AM237" s="136">
        <v>3.21093009223343E-2</v>
      </c>
      <c r="AN237" s="136">
        <v>0.46766548185010798</v>
      </c>
      <c r="AO237" s="136">
        <v>0.4676654818501077</v>
      </c>
      <c r="AP237" s="136">
        <v>6.5591673710547402</v>
      </c>
      <c r="AQ237" s="279">
        <v>6.5591673710547385</v>
      </c>
      <c r="AR237" s="136">
        <v>0.63537022495885298</v>
      </c>
      <c r="AS237" s="279">
        <f t="shared" si="35"/>
        <v>0.63537022495884976</v>
      </c>
      <c r="AT237" s="73">
        <v>7.6943123787860301</v>
      </c>
      <c r="AU237" s="73">
        <v>7.6943123787860301</v>
      </c>
      <c r="AV237" s="136">
        <v>1.66105020730552</v>
      </c>
      <c r="AW237" s="136">
        <v>-0.22345117309592599</v>
      </c>
      <c r="AX237" s="136">
        <v>-0.39897447034990702</v>
      </c>
      <c r="AY237" s="136">
        <v>-8.1570382708457903</v>
      </c>
      <c r="AZ237" s="73">
        <v>-7.1184137069861002</v>
      </c>
      <c r="BA237" s="136">
        <v>7.4678981836154706E-2</v>
      </c>
      <c r="BB237"/>
      <c r="BC237" s="165">
        <f t="shared" si="34"/>
        <v>-0.95504110501434181</v>
      </c>
      <c r="BD237" s="463"/>
    </row>
    <row r="238" spans="1:56">
      <c r="A238" s="21" t="s">
        <v>277</v>
      </c>
      <c r="B238" s="29" t="s">
        <v>42</v>
      </c>
      <c r="C238" s="98">
        <v>0</v>
      </c>
      <c r="D238" s="98">
        <v>0</v>
      </c>
      <c r="E238" s="98">
        <v>0</v>
      </c>
      <c r="F238" s="72">
        <v>0</v>
      </c>
      <c r="G238" s="73">
        <v>0</v>
      </c>
      <c r="H238" s="72">
        <v>0</v>
      </c>
      <c r="I238" s="72">
        <v>0</v>
      </c>
      <c r="J238" s="72">
        <v>0</v>
      </c>
      <c r="K238" s="72">
        <v>0</v>
      </c>
      <c r="L238" s="73">
        <v>0</v>
      </c>
      <c r="M238" s="136">
        <v>0</v>
      </c>
      <c r="N238" s="136">
        <v>0</v>
      </c>
      <c r="O238" s="136">
        <v>0</v>
      </c>
      <c r="P238" s="136">
        <v>0</v>
      </c>
      <c r="Q238" s="73">
        <v>0</v>
      </c>
      <c r="R238" s="136">
        <v>0</v>
      </c>
      <c r="S238" s="136">
        <v>0</v>
      </c>
      <c r="T238" s="136">
        <v>0</v>
      </c>
      <c r="U238" s="136">
        <v>0</v>
      </c>
      <c r="V238" s="73">
        <v>0</v>
      </c>
      <c r="W238" s="136">
        <v>0</v>
      </c>
      <c r="X238" s="136">
        <v>0</v>
      </c>
      <c r="Y238" s="136">
        <v>0</v>
      </c>
      <c r="Z238" s="135">
        <v>0</v>
      </c>
      <c r="AA238" s="73">
        <v>0</v>
      </c>
      <c r="AB238" s="136">
        <v>0</v>
      </c>
      <c r="AC238" s="136">
        <v>0</v>
      </c>
      <c r="AD238" s="136">
        <v>0</v>
      </c>
      <c r="AE238" s="136">
        <v>0</v>
      </c>
      <c r="AF238" s="73">
        <v>0</v>
      </c>
      <c r="AG238" s="136">
        <v>0</v>
      </c>
      <c r="AH238" s="136">
        <v>0</v>
      </c>
      <c r="AI238" s="136">
        <v>0</v>
      </c>
      <c r="AJ238" s="136">
        <v>0</v>
      </c>
      <c r="AK238" s="73">
        <v>0</v>
      </c>
      <c r="AL238" s="136">
        <v>0</v>
      </c>
      <c r="AM238" s="136">
        <v>0</v>
      </c>
      <c r="AN238" s="136">
        <v>0</v>
      </c>
      <c r="AO238" s="136">
        <v>0</v>
      </c>
      <c r="AP238" s="136">
        <v>0</v>
      </c>
      <c r="AQ238" s="279">
        <v>0</v>
      </c>
      <c r="AR238" s="136">
        <v>0</v>
      </c>
      <c r="AS238" s="279">
        <f t="shared" si="35"/>
        <v>0</v>
      </c>
      <c r="AT238" s="73">
        <v>0</v>
      </c>
      <c r="AU238" s="73">
        <v>0</v>
      </c>
      <c r="AV238" s="136">
        <v>0</v>
      </c>
      <c r="AW238" s="136">
        <v>0</v>
      </c>
      <c r="AX238" s="136">
        <v>0</v>
      </c>
      <c r="AY238" s="136">
        <v>0</v>
      </c>
      <c r="AZ238" s="73">
        <v>0</v>
      </c>
      <c r="BA238" s="136">
        <v>0</v>
      </c>
      <c r="BB238"/>
      <c r="BC238" s="165" t="str">
        <f t="shared" si="34"/>
        <v>ns</v>
      </c>
      <c r="BD238" s="463"/>
    </row>
    <row r="239" spans="1:56">
      <c r="A239" s="21" t="s">
        <v>278</v>
      </c>
      <c r="B239" s="28" t="s">
        <v>44</v>
      </c>
      <c r="C239" s="60">
        <v>27</v>
      </c>
      <c r="D239" s="60">
        <v>49</v>
      </c>
      <c r="E239" s="60">
        <v>44</v>
      </c>
      <c r="F239" s="74">
        <v>54</v>
      </c>
      <c r="G239" s="75">
        <v>174</v>
      </c>
      <c r="H239" s="74">
        <v>36.529651275813997</v>
      </c>
      <c r="I239" s="74">
        <v>52.284161275958397</v>
      </c>
      <c r="J239" s="74">
        <v>45.911222225718099</v>
      </c>
      <c r="K239" s="74">
        <v>58.079304637458897</v>
      </c>
      <c r="L239" s="75">
        <v>192.804339414949</v>
      </c>
      <c r="M239" s="139">
        <v>34.444805513916101</v>
      </c>
      <c r="N239" s="139">
        <v>63.0321463701585</v>
      </c>
      <c r="O239" s="139">
        <v>54.333014050777102</v>
      </c>
      <c r="P239" s="139">
        <v>50.808065359266202</v>
      </c>
      <c r="Q239" s="75">
        <v>202.618031294118</v>
      </c>
      <c r="R239" s="139">
        <v>43.581322424334999</v>
      </c>
      <c r="S239" s="139">
        <v>65.266940051015297</v>
      </c>
      <c r="T239" s="139">
        <v>56.035376288919103</v>
      </c>
      <c r="U239" s="139">
        <v>53.659842987999802</v>
      </c>
      <c r="V239" s="75">
        <v>218.543481752269</v>
      </c>
      <c r="W239" s="139">
        <v>46.187214861838299</v>
      </c>
      <c r="X239" s="139">
        <v>52.169731972677297</v>
      </c>
      <c r="Y239" s="139">
        <v>65.936790644865098</v>
      </c>
      <c r="Z239" s="134">
        <v>67.672713560852301</v>
      </c>
      <c r="AA239" s="75">
        <v>231.96645104023301</v>
      </c>
      <c r="AB239" s="139">
        <v>19.1066535998944</v>
      </c>
      <c r="AC239" s="139">
        <v>26.984381519723101</v>
      </c>
      <c r="AD239" s="139">
        <v>45.561736448472203</v>
      </c>
      <c r="AE239" s="139">
        <v>42.960655766619603</v>
      </c>
      <c r="AF239" s="75">
        <v>134.613427334709</v>
      </c>
      <c r="AG239" s="139">
        <v>38.7702085296809</v>
      </c>
      <c r="AH239" s="139">
        <v>53.685378281718599</v>
      </c>
      <c r="AI239" s="139">
        <v>55.800726222817097</v>
      </c>
      <c r="AJ239" s="139">
        <v>55.420057018842897</v>
      </c>
      <c r="AK239" s="75">
        <v>203.67637005306</v>
      </c>
      <c r="AL239" s="139">
        <v>45.498112164341698</v>
      </c>
      <c r="AM239" s="139">
        <v>45.498112164341698</v>
      </c>
      <c r="AN239" s="139">
        <v>58.240641829786298</v>
      </c>
      <c r="AO239" s="139">
        <v>58.240641829786306</v>
      </c>
      <c r="AP239" s="139">
        <v>63.892034754148803</v>
      </c>
      <c r="AQ239" s="280">
        <v>63.892034754149009</v>
      </c>
      <c r="AR239" s="139">
        <v>60.248640030951499</v>
      </c>
      <c r="AS239" s="280">
        <f t="shared" si="35"/>
        <v>60.248640030950966</v>
      </c>
      <c r="AT239" s="75">
        <v>227.87942877922799</v>
      </c>
      <c r="AU239" s="75">
        <v>227.87942877922799</v>
      </c>
      <c r="AV239" s="139">
        <v>42.605091229153999</v>
      </c>
      <c r="AW239" s="139">
        <v>63.696105553112503</v>
      </c>
      <c r="AX239" s="139">
        <v>64.432807939548795</v>
      </c>
      <c r="AY239" s="139">
        <v>66.342495585104004</v>
      </c>
      <c r="AZ239" s="75">
        <v>237.076500306919</v>
      </c>
      <c r="BA239" s="139">
        <v>56.673157103180699</v>
      </c>
      <c r="BB239"/>
      <c r="BC239" s="165">
        <f t="shared" si="34"/>
        <v>0.3301968255005201</v>
      </c>
      <c r="BD239" s="463"/>
    </row>
    <row r="240" spans="1:56">
      <c r="A240" s="21" t="s">
        <v>279</v>
      </c>
      <c r="B240" s="29" t="s">
        <v>46</v>
      </c>
      <c r="C240" s="98">
        <v>-12</v>
      </c>
      <c r="D240" s="98">
        <v>-16</v>
      </c>
      <c r="E240" s="98">
        <v>-15</v>
      </c>
      <c r="F240" s="72">
        <v>-14</v>
      </c>
      <c r="G240" s="73">
        <v>-57</v>
      </c>
      <c r="H240" s="72">
        <v>-13.6222899488384</v>
      </c>
      <c r="I240" s="72">
        <v>-14.9088029350336</v>
      </c>
      <c r="J240" s="72">
        <v>-12.690778652650399</v>
      </c>
      <c r="K240" s="72">
        <v>-20.9139472673059</v>
      </c>
      <c r="L240" s="73">
        <v>-62.1358188038284</v>
      </c>
      <c r="M240" s="136">
        <v>-13.338810495103701</v>
      </c>
      <c r="N240" s="136">
        <v>-18.368590485236599</v>
      </c>
      <c r="O240" s="136">
        <v>-14.9291847650028</v>
      </c>
      <c r="P240" s="136">
        <v>19.931894743467399</v>
      </c>
      <c r="Q240" s="73">
        <v>-26.704691001875599</v>
      </c>
      <c r="R240" s="136">
        <v>-12.197870058028499</v>
      </c>
      <c r="S240" s="136">
        <v>-16.248413512771801</v>
      </c>
      <c r="T240" s="136">
        <v>-11.9815558505688</v>
      </c>
      <c r="U240" s="136">
        <v>-11.3526769215502</v>
      </c>
      <c r="V240" s="73">
        <v>-51.780516342919299</v>
      </c>
      <c r="W240" s="136">
        <v>-13.9579507048607</v>
      </c>
      <c r="X240" s="136">
        <v>-15.983333114708101</v>
      </c>
      <c r="Y240" s="136">
        <v>-17.8041119558209</v>
      </c>
      <c r="Z240" s="135">
        <v>-13.3946887610687</v>
      </c>
      <c r="AA240" s="73">
        <v>-61.140084536458303</v>
      </c>
      <c r="AB240" s="136">
        <v>-7.0409028619266296</v>
      </c>
      <c r="AC240" s="136">
        <v>-8.8091908504353302</v>
      </c>
      <c r="AD240" s="136">
        <v>-11.544016991144799</v>
      </c>
      <c r="AE240" s="136">
        <v>-5.1941646835054698</v>
      </c>
      <c r="AF240" s="73">
        <v>-32.588275387012203</v>
      </c>
      <c r="AG240" s="136">
        <v>-14.080787423045001</v>
      </c>
      <c r="AH240" s="136">
        <v>-14.909378228750301</v>
      </c>
      <c r="AI240" s="136">
        <v>-13.997060972863499</v>
      </c>
      <c r="AJ240" s="136">
        <v>-14.654935765765501</v>
      </c>
      <c r="AK240" s="73">
        <v>-57.642162390424303</v>
      </c>
      <c r="AL240" s="136">
        <v>-15.278347211447301</v>
      </c>
      <c r="AM240" s="136">
        <v>-15.278347211447301</v>
      </c>
      <c r="AN240" s="136">
        <v>-15.358316227069899</v>
      </c>
      <c r="AO240" s="136">
        <v>-15.358316227069899</v>
      </c>
      <c r="AP240" s="136">
        <v>-15.0454533412606</v>
      </c>
      <c r="AQ240" s="279">
        <v>-15.0454533412606</v>
      </c>
      <c r="AR240" s="136">
        <v>-9.3556402202964808</v>
      </c>
      <c r="AS240" s="279">
        <f t="shared" si="35"/>
        <v>-9.3556402202964968</v>
      </c>
      <c r="AT240" s="73">
        <v>-55.037757000074301</v>
      </c>
      <c r="AU240" s="73">
        <v>-55.037757000074301</v>
      </c>
      <c r="AV240" s="136">
        <v>-11.9154832293555</v>
      </c>
      <c r="AW240" s="136">
        <v>-21.445433783205299</v>
      </c>
      <c r="AX240" s="136">
        <v>-9.7380490806065207</v>
      </c>
      <c r="AY240" s="136">
        <v>-17.200460763862001</v>
      </c>
      <c r="AZ240" s="73">
        <v>-60.299426857029196</v>
      </c>
      <c r="BA240" s="136">
        <v>-13.1619679970345</v>
      </c>
      <c r="BB240"/>
      <c r="BC240" s="165">
        <f t="shared" si="34"/>
        <v>0.10461050917415649</v>
      </c>
      <c r="BD240" s="463"/>
    </row>
    <row r="241" spans="1:56">
      <c r="A241" s="21" t="s">
        <v>280</v>
      </c>
      <c r="B241" s="29" t="s">
        <v>48</v>
      </c>
      <c r="C241" s="98">
        <v>0</v>
      </c>
      <c r="D241" s="98">
        <v>0</v>
      </c>
      <c r="E241" s="98">
        <v>0</v>
      </c>
      <c r="F241" s="72">
        <v>0</v>
      </c>
      <c r="G241" s="73">
        <v>0</v>
      </c>
      <c r="H241" s="72">
        <v>0</v>
      </c>
      <c r="I241" s="72">
        <v>0</v>
      </c>
      <c r="J241" s="72">
        <v>0</v>
      </c>
      <c r="K241" s="72">
        <v>0</v>
      </c>
      <c r="L241" s="73">
        <v>0</v>
      </c>
      <c r="M241" s="136">
        <v>0</v>
      </c>
      <c r="N241" s="136">
        <v>0</v>
      </c>
      <c r="O241" s="136">
        <v>0</v>
      </c>
      <c r="P241" s="136">
        <v>0</v>
      </c>
      <c r="Q241" s="73">
        <v>0</v>
      </c>
      <c r="R241" s="136">
        <v>0</v>
      </c>
      <c r="S241" s="136">
        <v>0</v>
      </c>
      <c r="T241" s="136">
        <v>0</v>
      </c>
      <c r="U241" s="136">
        <v>0</v>
      </c>
      <c r="V241" s="73">
        <v>0</v>
      </c>
      <c r="W241" s="136">
        <v>0</v>
      </c>
      <c r="X241" s="136">
        <v>0</v>
      </c>
      <c r="Y241" s="136">
        <v>0</v>
      </c>
      <c r="Z241" s="135">
        <v>0</v>
      </c>
      <c r="AA241" s="73">
        <v>0</v>
      </c>
      <c r="AB241" s="136">
        <v>0</v>
      </c>
      <c r="AC241" s="136">
        <v>0</v>
      </c>
      <c r="AD241" s="136">
        <v>0</v>
      </c>
      <c r="AE241" s="136">
        <v>0</v>
      </c>
      <c r="AF241" s="73">
        <v>0</v>
      </c>
      <c r="AG241" s="136">
        <v>0</v>
      </c>
      <c r="AH241" s="136">
        <v>0</v>
      </c>
      <c r="AI241" s="136">
        <v>0</v>
      </c>
      <c r="AJ241" s="136">
        <v>0</v>
      </c>
      <c r="AK241" s="73">
        <v>0</v>
      </c>
      <c r="AL241" s="136">
        <v>1.14692851076198</v>
      </c>
      <c r="AM241" s="136">
        <v>1.14692851076198</v>
      </c>
      <c r="AN241" s="136">
        <v>1.13313222563949</v>
      </c>
      <c r="AO241" s="136">
        <v>1.1331322256394898</v>
      </c>
      <c r="AP241" s="136">
        <v>1.29337270693039</v>
      </c>
      <c r="AQ241" s="279">
        <v>1.2933727069304002</v>
      </c>
      <c r="AR241" s="136">
        <v>-3.3334334433318702</v>
      </c>
      <c r="AS241" s="279">
        <f t="shared" si="35"/>
        <v>-3.3334334433318702</v>
      </c>
      <c r="AT241" s="73">
        <v>0.24</v>
      </c>
      <c r="AU241" s="73">
        <v>0.24</v>
      </c>
      <c r="AV241" s="136">
        <v>8.4000000000000005E-2</v>
      </c>
      <c r="AW241" s="136">
        <v>0.112</v>
      </c>
      <c r="AX241" s="136">
        <v>-0.48199999999999998</v>
      </c>
      <c r="AY241" s="136">
        <v>0</v>
      </c>
      <c r="AZ241" s="73">
        <v>-0.28599999999999998</v>
      </c>
      <c r="BA241" s="136">
        <v>0</v>
      </c>
      <c r="BB241"/>
      <c r="BC241" s="165">
        <f t="shared" si="34"/>
        <v>-1</v>
      </c>
      <c r="BD241" s="463"/>
    </row>
    <row r="242" spans="1:56">
      <c r="A242" s="21" t="s">
        <v>281</v>
      </c>
      <c r="B242" s="28" t="s">
        <v>50</v>
      </c>
      <c r="C242" s="60">
        <v>15</v>
      </c>
      <c r="D242" s="60">
        <v>33</v>
      </c>
      <c r="E242" s="60">
        <v>29</v>
      </c>
      <c r="F242" s="74">
        <v>40</v>
      </c>
      <c r="G242" s="75">
        <v>117</v>
      </c>
      <c r="H242" s="74">
        <v>22.9073613269756</v>
      </c>
      <c r="I242" s="74">
        <v>37.375358340924798</v>
      </c>
      <c r="J242" s="74">
        <v>33.220443573067598</v>
      </c>
      <c r="K242" s="74">
        <v>37.165357370152996</v>
      </c>
      <c r="L242" s="75">
        <v>130.66852061112101</v>
      </c>
      <c r="M242" s="139">
        <v>21.105995018812401</v>
      </c>
      <c r="N242" s="139">
        <v>44.663555884921998</v>
      </c>
      <c r="O242" s="139">
        <v>39.4038292857744</v>
      </c>
      <c r="P242" s="139">
        <v>70.739960102733605</v>
      </c>
      <c r="Q242" s="75">
        <v>175.913340292242</v>
      </c>
      <c r="R242" s="139">
        <v>31.3834523663065</v>
      </c>
      <c r="S242" s="139">
        <v>49.018526538243499</v>
      </c>
      <c r="T242" s="139">
        <v>44.0538204383503</v>
      </c>
      <c r="U242" s="139">
        <v>42.307166066449703</v>
      </c>
      <c r="V242" s="75">
        <v>166.76296540934999</v>
      </c>
      <c r="W242" s="139">
        <v>32.229264156977599</v>
      </c>
      <c r="X242" s="139">
        <v>36.186398857969202</v>
      </c>
      <c r="Y242" s="139">
        <v>48.132678689044198</v>
      </c>
      <c r="Z242" s="134">
        <v>54.278024799783701</v>
      </c>
      <c r="AA242" s="75">
        <v>170.82636650377501</v>
      </c>
      <c r="AB242" s="139">
        <v>12.0657507379678</v>
      </c>
      <c r="AC242" s="139">
        <v>18.175190669287801</v>
      </c>
      <c r="AD242" s="139">
        <v>34.017719457327502</v>
      </c>
      <c r="AE242" s="139">
        <v>37.766491083114097</v>
      </c>
      <c r="AF242" s="75">
        <v>102.025151947697</v>
      </c>
      <c r="AG242" s="139">
        <v>24.689421106636001</v>
      </c>
      <c r="AH242" s="139">
        <v>38.776000052968399</v>
      </c>
      <c r="AI242" s="139">
        <v>41.803665249953603</v>
      </c>
      <c r="AJ242" s="139">
        <v>40.765121253077403</v>
      </c>
      <c r="AK242" s="75">
        <v>146.034207662635</v>
      </c>
      <c r="AL242" s="139">
        <v>31.366693463656301</v>
      </c>
      <c r="AM242" s="139">
        <v>31.3666934636564</v>
      </c>
      <c r="AN242" s="139">
        <v>44.015457828355899</v>
      </c>
      <c r="AO242" s="139">
        <v>44.015457828355892</v>
      </c>
      <c r="AP242" s="139">
        <v>50.139954119818597</v>
      </c>
      <c r="AQ242" s="280">
        <v>50.139954119818711</v>
      </c>
      <c r="AR242" s="139">
        <v>47.5595663673231</v>
      </c>
      <c r="AS242" s="280">
        <f t="shared" si="35"/>
        <v>47.559566367323001</v>
      </c>
      <c r="AT242" s="75">
        <v>173.08167177915399</v>
      </c>
      <c r="AU242" s="75">
        <v>173.08167177915399</v>
      </c>
      <c r="AV242" s="139">
        <v>30.7736079997986</v>
      </c>
      <c r="AW242" s="139">
        <v>42.362671769907301</v>
      </c>
      <c r="AX242" s="139">
        <v>54.212758858942301</v>
      </c>
      <c r="AY242" s="139">
        <v>49.142034821242</v>
      </c>
      <c r="AZ242" s="75">
        <v>176.49107344989</v>
      </c>
      <c r="BA242" s="139">
        <v>43.511189106146198</v>
      </c>
      <c r="BB242"/>
      <c r="BC242" s="165">
        <f t="shared" si="34"/>
        <v>0.4139125027663626</v>
      </c>
      <c r="BD242" s="463"/>
    </row>
    <row r="243" spans="1:56">
      <c r="A243" s="21" t="s">
        <v>282</v>
      </c>
      <c r="B243" s="29" t="s">
        <v>52</v>
      </c>
      <c r="C243" s="98">
        <v>0</v>
      </c>
      <c r="D243" s="98">
        <v>0</v>
      </c>
      <c r="E243" s="98">
        <v>0</v>
      </c>
      <c r="F243" s="98">
        <v>0</v>
      </c>
      <c r="G243" s="73">
        <v>0</v>
      </c>
      <c r="H243" s="98">
        <v>-0.17030226136381699</v>
      </c>
      <c r="I243" s="98">
        <v>-2.3896232195020298E-2</v>
      </c>
      <c r="J243" s="98">
        <v>-0.25790483763815097</v>
      </c>
      <c r="K243" s="98">
        <v>-0.11612950308952801</v>
      </c>
      <c r="L243" s="73">
        <v>-0.56823283428651705</v>
      </c>
      <c r="M243" s="136">
        <v>-2.8280348915139E-2</v>
      </c>
      <c r="N243" s="136">
        <v>-3.5676856842311797E-2</v>
      </c>
      <c r="O243" s="136">
        <v>9.5381417625819403E-3</v>
      </c>
      <c r="P243" s="136">
        <v>0.227946972636307</v>
      </c>
      <c r="Q243" s="73">
        <v>0.17352790864143799</v>
      </c>
      <c r="R243" s="136">
        <v>-2.3036674949251799E-2</v>
      </c>
      <c r="S243" s="136">
        <v>-4.9339980808947699E-2</v>
      </c>
      <c r="T243" s="136">
        <v>-0.12790190718421501</v>
      </c>
      <c r="U243" s="136">
        <v>1.2751300746075901E-2</v>
      </c>
      <c r="V243" s="73">
        <v>-0.187527262196339</v>
      </c>
      <c r="W243" s="136">
        <v>8.4052558732860105E-2</v>
      </c>
      <c r="X243" s="136">
        <v>-9.8572778997907007E-2</v>
      </c>
      <c r="Y243" s="136">
        <v>-0.13080564581169299</v>
      </c>
      <c r="Z243" s="135">
        <v>-1.08318317174753E-2</v>
      </c>
      <c r="AA243" s="73">
        <v>-0.15615769779421601</v>
      </c>
      <c r="AB243" s="136">
        <v>2.0118204923305499E-2</v>
      </c>
      <c r="AC243" s="136">
        <v>-2.35842273475525E-2</v>
      </c>
      <c r="AD243" s="136">
        <v>-9.7773262283143703E-2</v>
      </c>
      <c r="AE243" s="136">
        <v>-0.84284774384956496</v>
      </c>
      <c r="AF243" s="73">
        <v>-0.94408702855695603</v>
      </c>
      <c r="AG243" s="136">
        <v>-0.62998872577808995</v>
      </c>
      <c r="AH243" s="136">
        <v>-0.151673089348108</v>
      </c>
      <c r="AI243" s="136">
        <v>5.4333952394418697E-2</v>
      </c>
      <c r="AJ243" s="136">
        <v>-0.26311774700995999</v>
      </c>
      <c r="AK243" s="73">
        <v>-0.99044560974173901</v>
      </c>
      <c r="AL243" s="136">
        <v>-0.304588380659365</v>
      </c>
      <c r="AM243" s="136">
        <v>-0.304588380659364</v>
      </c>
      <c r="AN243" s="136">
        <v>-0.31897767261419202</v>
      </c>
      <c r="AO243" s="136">
        <v>-0.31897767261419296</v>
      </c>
      <c r="AP243" s="136">
        <v>-2.95731543164496E-2</v>
      </c>
      <c r="AQ243" s="279">
        <v>-2.9573154316449024E-2</v>
      </c>
      <c r="AR243" s="136">
        <v>-0.66534725858765198</v>
      </c>
      <c r="AS243" s="279">
        <f t="shared" si="35"/>
        <v>-0.6653472585876542</v>
      </c>
      <c r="AT243" s="73">
        <v>-1.3184864661776601</v>
      </c>
      <c r="AU243" s="73">
        <v>-1.3184864661776601</v>
      </c>
      <c r="AV243" s="136">
        <v>-0.363729101775081</v>
      </c>
      <c r="AW243" s="136">
        <v>-0.49400225370096401</v>
      </c>
      <c r="AX243" s="136">
        <v>0.85887068674909595</v>
      </c>
      <c r="AY243" s="136">
        <v>5.4462679809315904E-4</v>
      </c>
      <c r="AZ243" s="73">
        <v>1.6839580711444501E-3</v>
      </c>
      <c r="BA243" s="136">
        <v>1.5734410901626E-5</v>
      </c>
      <c r="BB243"/>
      <c r="BC243" s="165" t="str">
        <f t="shared" si="34"/>
        <v>ns</v>
      </c>
      <c r="BD243" s="463"/>
    </row>
    <row r="244" spans="1:56">
      <c r="A244" s="21" t="s">
        <v>283</v>
      </c>
      <c r="B244" s="36" t="s">
        <v>54</v>
      </c>
      <c r="C244" s="61">
        <v>15</v>
      </c>
      <c r="D244" s="61">
        <v>33</v>
      </c>
      <c r="E244" s="61">
        <v>29</v>
      </c>
      <c r="F244" s="75">
        <v>40</v>
      </c>
      <c r="G244" s="75">
        <v>117</v>
      </c>
      <c r="H244" s="75">
        <v>22.737059065611799</v>
      </c>
      <c r="I244" s="75">
        <v>37.351462108729798</v>
      </c>
      <c r="J244" s="75">
        <v>32.962538735429398</v>
      </c>
      <c r="K244" s="75">
        <v>37.0492278670635</v>
      </c>
      <c r="L244" s="75">
        <v>130.10028777683399</v>
      </c>
      <c r="M244" s="140">
        <v>21.077714669897201</v>
      </c>
      <c r="N244" s="140">
        <v>44.627879028079697</v>
      </c>
      <c r="O244" s="140">
        <v>39.413367427536997</v>
      </c>
      <c r="P244" s="140">
        <v>70.967907075369894</v>
      </c>
      <c r="Q244" s="75">
        <v>176.086868200884</v>
      </c>
      <c r="R244" s="140">
        <v>31.3604156913573</v>
      </c>
      <c r="S244" s="140">
        <v>48.969186557434497</v>
      </c>
      <c r="T244" s="140">
        <v>43.925918531166097</v>
      </c>
      <c r="U244" s="140">
        <v>42.3199173671957</v>
      </c>
      <c r="V244" s="75">
        <v>166.57543814715399</v>
      </c>
      <c r="W244" s="140">
        <v>32.313316715710499</v>
      </c>
      <c r="X244" s="140">
        <v>36.087826078971297</v>
      </c>
      <c r="Y244" s="140">
        <v>48.0018730432325</v>
      </c>
      <c r="Z244" s="137">
        <v>54.267192968066198</v>
      </c>
      <c r="AA244" s="75">
        <v>170.67020880598099</v>
      </c>
      <c r="AB244" s="140">
        <v>12.0858689428911</v>
      </c>
      <c r="AC244" s="140">
        <v>18.151606441940199</v>
      </c>
      <c r="AD244" s="140">
        <v>33.919946195044297</v>
      </c>
      <c r="AE244" s="140">
        <v>36.923643339264601</v>
      </c>
      <c r="AF244" s="75">
        <v>101.08106491914</v>
      </c>
      <c r="AG244" s="140">
        <v>24.059432380857899</v>
      </c>
      <c r="AH244" s="140">
        <v>38.624326963620298</v>
      </c>
      <c r="AI244" s="140">
        <v>41.857999202347997</v>
      </c>
      <c r="AJ244" s="140">
        <v>40.502003506067403</v>
      </c>
      <c r="AK244" s="75">
        <v>145.04376205289401</v>
      </c>
      <c r="AL244" s="140">
        <v>31.062105082997</v>
      </c>
      <c r="AM244" s="140">
        <v>31.062105082997</v>
      </c>
      <c r="AN244" s="140">
        <v>43.696480155741703</v>
      </c>
      <c r="AO244" s="140">
        <v>43.696480155741703</v>
      </c>
      <c r="AP244" s="140">
        <v>50.110380965502202</v>
      </c>
      <c r="AQ244" s="280">
        <v>50.110380965502301</v>
      </c>
      <c r="AR244" s="140">
        <v>46.894219108735498</v>
      </c>
      <c r="AS244" s="280">
        <f t="shared" si="35"/>
        <v>46.894219108734987</v>
      </c>
      <c r="AT244" s="75">
        <v>171.76318531297599</v>
      </c>
      <c r="AU244" s="75">
        <v>171.76318531297599</v>
      </c>
      <c r="AV244" s="140">
        <v>30.4098788980235</v>
      </c>
      <c r="AW244" s="140">
        <v>41.868669516206303</v>
      </c>
      <c r="AX244" s="140">
        <v>55.071629545691401</v>
      </c>
      <c r="AY244" s="140">
        <v>49.142579448040102</v>
      </c>
      <c r="AZ244" s="75">
        <v>176.49275740796099</v>
      </c>
      <c r="BA244" s="140">
        <v>43.511204840557099</v>
      </c>
      <c r="BB244"/>
      <c r="BC244" s="165">
        <f t="shared" si="34"/>
        <v>0.43082466676265274</v>
      </c>
      <c r="BD244" s="463"/>
    </row>
    <row r="245" spans="1:56">
      <c r="A245" s="21"/>
      <c r="B245" s="85"/>
      <c r="C245" s="85"/>
      <c r="D245" s="85"/>
      <c r="E245" s="85"/>
      <c r="F245" s="85"/>
      <c r="G245" s="85"/>
      <c r="H245" s="85"/>
      <c r="I245" s="85"/>
      <c r="J245" s="85"/>
      <c r="K245" s="85"/>
      <c r="L245" s="85"/>
      <c r="M245" s="131"/>
      <c r="N245" s="131"/>
      <c r="O245" s="131"/>
      <c r="P245" s="131"/>
      <c r="Q245" s="85"/>
      <c r="R245" s="131"/>
      <c r="S245" s="131"/>
      <c r="T245" s="131"/>
      <c r="U245" s="131"/>
      <c r="V245" s="85"/>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402"/>
      <c r="AT245" s="131"/>
      <c r="AU245" s="131"/>
      <c r="AV245" s="131"/>
      <c r="AW245" s="131"/>
      <c r="AX245" s="131"/>
      <c r="AY245" s="131"/>
      <c r="AZ245" s="131"/>
      <c r="BA245" s="131"/>
      <c r="BB245"/>
      <c r="BC245" s="165"/>
      <c r="BD245" s="463"/>
    </row>
    <row r="246" spans="1:56">
      <c r="A246" s="21"/>
      <c r="B246" s="85"/>
      <c r="C246" s="85"/>
      <c r="D246" s="85"/>
      <c r="E246" s="85"/>
      <c r="F246" s="85"/>
      <c r="G246" s="85"/>
      <c r="H246" s="85"/>
      <c r="I246" s="85"/>
      <c r="J246" s="85"/>
      <c r="K246" s="85"/>
      <c r="L246" s="85"/>
      <c r="M246" s="131"/>
      <c r="N246" s="131"/>
      <c r="O246" s="131"/>
      <c r="P246" s="131"/>
      <c r="Q246" s="85"/>
      <c r="R246" s="131"/>
      <c r="S246" s="131"/>
      <c r="T246" s="131"/>
      <c r="U246" s="131"/>
      <c r="V246" s="85"/>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402"/>
      <c r="AT246" s="131"/>
      <c r="AU246" s="131"/>
      <c r="AV246" s="131"/>
      <c r="AW246" s="131"/>
      <c r="AX246" s="131"/>
      <c r="AY246" s="131"/>
      <c r="AZ246" s="131"/>
      <c r="BA246" s="131"/>
      <c r="BB246"/>
      <c r="BC246" s="290"/>
      <c r="BD246" s="463"/>
    </row>
    <row r="247" spans="1:56" ht="16.5" thickBot="1">
      <c r="A247" s="21"/>
      <c r="B247" s="24" t="s">
        <v>284</v>
      </c>
      <c r="C247" s="87"/>
      <c r="D247" s="87"/>
      <c r="E247" s="87"/>
      <c r="F247" s="87"/>
      <c r="G247" s="87"/>
      <c r="H247" s="87"/>
      <c r="I247" s="87"/>
      <c r="J247" s="87"/>
      <c r="K247" s="87"/>
      <c r="L247" s="87"/>
      <c r="M247" s="133"/>
      <c r="N247" s="133"/>
      <c r="O247" s="133"/>
      <c r="P247" s="133"/>
      <c r="Q247" s="87"/>
      <c r="R247" s="133"/>
      <c r="S247" s="133"/>
      <c r="T247" s="133"/>
      <c r="U247" s="133"/>
      <c r="V247" s="87"/>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404"/>
      <c r="AT247" s="133"/>
      <c r="AU247" s="133"/>
      <c r="AV247" s="133"/>
      <c r="AW247" s="133"/>
      <c r="AX247" s="133"/>
      <c r="AY247" s="133"/>
      <c r="AZ247" s="133"/>
      <c r="BA247" s="133"/>
      <c r="BB247"/>
      <c r="BC247" s="369"/>
      <c r="BD247" s="463"/>
    </row>
    <row r="248" spans="1:56">
      <c r="A248" s="21"/>
      <c r="B248" s="85"/>
      <c r="C248" s="85"/>
      <c r="D248" s="85"/>
      <c r="E248" s="85"/>
      <c r="F248" s="85"/>
      <c r="G248" s="85"/>
      <c r="H248" s="85"/>
      <c r="I248" s="85"/>
      <c r="J248" s="85"/>
      <c r="K248" s="85"/>
      <c r="L248" s="85"/>
      <c r="M248" s="131"/>
      <c r="N248" s="131"/>
      <c r="O248" s="131"/>
      <c r="P248" s="131"/>
      <c r="Q248" s="85"/>
      <c r="R248" s="131"/>
      <c r="S248" s="131"/>
      <c r="T248" s="131"/>
      <c r="U248" s="131"/>
      <c r="V248" s="85"/>
      <c r="W248" s="131"/>
      <c r="X248" s="131"/>
      <c r="Y248" s="131"/>
      <c r="Z248" s="131"/>
      <c r="AA248" s="131"/>
      <c r="AB248" s="131"/>
      <c r="AC248" s="131"/>
      <c r="AD248" s="131"/>
      <c r="AE248" s="131"/>
      <c r="AF248" s="131"/>
      <c r="AG248" s="131"/>
      <c r="AH248" s="131"/>
      <c r="AI248" s="131"/>
      <c r="AJ248" s="131"/>
      <c r="AK248" s="131"/>
      <c r="AL248" s="131"/>
      <c r="AM248" s="57" t="s">
        <v>596</v>
      </c>
      <c r="AN248" s="131"/>
      <c r="AO248" s="57" t="s">
        <v>596</v>
      </c>
      <c r="AP248" s="131"/>
      <c r="AQ248" s="57" t="s">
        <v>596</v>
      </c>
      <c r="AR248" s="131"/>
      <c r="AS248" s="407" t="s">
        <v>596</v>
      </c>
      <c r="AT248" s="131"/>
      <c r="AU248" s="322" t="s">
        <v>596</v>
      </c>
      <c r="AV248" s="131"/>
      <c r="AW248" s="131"/>
      <c r="AX248" s="131"/>
      <c r="AY248" s="131"/>
      <c r="AZ248" s="131"/>
      <c r="BA248" s="131"/>
      <c r="BB248"/>
      <c r="BC248" s="372"/>
      <c r="BD248" s="463"/>
    </row>
    <row r="249" spans="1:56" ht="25.5">
      <c r="A249" s="21"/>
      <c r="B249" s="25" t="s">
        <v>24</v>
      </c>
      <c r="C249" s="58" t="s">
        <v>100</v>
      </c>
      <c r="D249" s="58" t="s">
        <v>101</v>
      </c>
      <c r="E249" s="58" t="s">
        <v>102</v>
      </c>
      <c r="F249" s="58" t="s">
        <v>103</v>
      </c>
      <c r="G249" s="58" t="s">
        <v>104</v>
      </c>
      <c r="H249" s="58" t="s">
        <v>483</v>
      </c>
      <c r="I249" s="58" t="s">
        <v>484</v>
      </c>
      <c r="J249" s="58" t="s">
        <v>485</v>
      </c>
      <c r="K249" s="58" t="s">
        <v>486</v>
      </c>
      <c r="L249" s="58" t="s">
        <v>487</v>
      </c>
      <c r="M249" s="57" t="s">
        <v>488</v>
      </c>
      <c r="N249" s="57" t="s">
        <v>489</v>
      </c>
      <c r="O249" s="57" t="s">
        <v>490</v>
      </c>
      <c r="P249" s="57" t="s">
        <v>491</v>
      </c>
      <c r="Q249" s="58" t="s">
        <v>492</v>
      </c>
      <c r="R249" s="57" t="s">
        <v>493</v>
      </c>
      <c r="S249" s="57" t="s">
        <v>494</v>
      </c>
      <c r="T249" s="57" t="s">
        <v>495</v>
      </c>
      <c r="U249" s="57" t="s">
        <v>496</v>
      </c>
      <c r="V249" s="58" t="s">
        <v>497</v>
      </c>
      <c r="W249" s="57" t="s">
        <v>498</v>
      </c>
      <c r="X249" s="57" t="s">
        <v>499</v>
      </c>
      <c r="Y249" s="57" t="s">
        <v>500</v>
      </c>
      <c r="Z249" s="57" t="s">
        <v>501</v>
      </c>
      <c r="AA249" s="57" t="s">
        <v>502</v>
      </c>
      <c r="AB249" s="57" t="s">
        <v>503</v>
      </c>
      <c r="AC249" s="57" t="s">
        <v>504</v>
      </c>
      <c r="AD249" s="57" t="s">
        <v>505</v>
      </c>
      <c r="AE249" s="57" t="s">
        <v>506</v>
      </c>
      <c r="AF249" s="57" t="s">
        <v>507</v>
      </c>
      <c r="AG249" s="57" t="s">
        <v>508</v>
      </c>
      <c r="AH249" s="57" t="s">
        <v>509</v>
      </c>
      <c r="AI249" s="57" t="s">
        <v>510</v>
      </c>
      <c r="AJ249" s="57" t="s">
        <v>511</v>
      </c>
      <c r="AK249" s="57" t="s">
        <v>512</v>
      </c>
      <c r="AL249" s="57" t="s">
        <v>513</v>
      </c>
      <c r="AM249" s="57" t="s">
        <v>513</v>
      </c>
      <c r="AN249" s="57" t="s">
        <v>570</v>
      </c>
      <c r="AO249" s="57" t="s">
        <v>570</v>
      </c>
      <c r="AP249" s="57" t="s">
        <v>574</v>
      </c>
      <c r="AQ249" s="57" t="s">
        <v>574</v>
      </c>
      <c r="AR249" s="57" t="s">
        <v>599</v>
      </c>
      <c r="AS249" s="407" t="str">
        <f>AS229</f>
        <v>Q4-22
Stated</v>
      </c>
      <c r="AT249" s="57" t="s">
        <v>600</v>
      </c>
      <c r="AU249" s="322" t="s">
        <v>600</v>
      </c>
      <c r="AV249" s="57" t="s">
        <v>605</v>
      </c>
      <c r="AW249" s="57" t="s">
        <v>614</v>
      </c>
      <c r="AX249" s="57" t="s">
        <v>619</v>
      </c>
      <c r="AY249" s="57" t="s">
        <v>626</v>
      </c>
      <c r="AZ249" s="57" t="s">
        <v>627</v>
      </c>
      <c r="BA249" s="57" t="str">
        <f t="shared" ref="BA249" si="36">BA$14</f>
        <v>Q1-24
Stated</v>
      </c>
      <c r="BB249"/>
      <c r="BC249" s="370" t="str">
        <f>LEFT($AV:$AV,2)&amp;"/"&amp;LEFT(BA:BA,2)</f>
        <v>Q1/Q1</v>
      </c>
      <c r="BD249" s="463"/>
    </row>
    <row r="250" spans="1:56">
      <c r="A250" s="21"/>
      <c r="B250" s="26"/>
      <c r="C250" s="85"/>
      <c r="D250" s="85"/>
      <c r="E250" s="85"/>
      <c r="F250" s="85"/>
      <c r="G250" s="85"/>
      <c r="H250" s="85"/>
      <c r="I250" s="85"/>
      <c r="J250" s="85"/>
      <c r="K250" s="85"/>
      <c r="L250" s="85"/>
      <c r="M250" s="131"/>
      <c r="N250" s="131"/>
      <c r="O250" s="131"/>
      <c r="P250" s="131"/>
      <c r="Q250" s="85"/>
      <c r="R250" s="131"/>
      <c r="S250" s="131"/>
      <c r="T250" s="131"/>
      <c r="U250" s="131"/>
      <c r="V250" s="85"/>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402"/>
      <c r="AT250" s="131"/>
      <c r="AU250" s="131"/>
      <c r="AV250" s="131"/>
      <c r="AW250" s="131"/>
      <c r="AX250" s="131"/>
      <c r="AY250" s="131"/>
      <c r="AZ250" s="131"/>
      <c r="BA250" s="131"/>
      <c r="BB250"/>
      <c r="BC250" s="341"/>
      <c r="BD250" s="463"/>
    </row>
    <row r="251" spans="1:56">
      <c r="A251" s="105" t="s">
        <v>285</v>
      </c>
      <c r="B251" s="39" t="s">
        <v>26</v>
      </c>
      <c r="C251" s="106">
        <v>1414</v>
      </c>
      <c r="D251" s="106">
        <v>1481</v>
      </c>
      <c r="E251" s="106">
        <v>1109</v>
      </c>
      <c r="F251" s="106">
        <v>1053</v>
      </c>
      <c r="G251" s="77">
        <v>5057</v>
      </c>
      <c r="H251" s="106">
        <v>1219.89124036578</v>
      </c>
      <c r="I251" s="106">
        <v>1326.0493447132301</v>
      </c>
      <c r="J251" s="106">
        <v>1395.9274985570701</v>
      </c>
      <c r="K251" s="143">
        <v>1247.90456766796</v>
      </c>
      <c r="L251" s="77">
        <v>5189.7726513040398</v>
      </c>
      <c r="M251" s="144">
        <v>1420.8344975407099</v>
      </c>
      <c r="N251" s="144">
        <v>1370.2149901958701</v>
      </c>
      <c r="O251" s="144">
        <v>1236.18643776165</v>
      </c>
      <c r="P251" s="144">
        <v>1304.7934634489</v>
      </c>
      <c r="Q251" s="77">
        <v>5332.0293889471404</v>
      </c>
      <c r="R251" s="144">
        <v>1330.9040874925499</v>
      </c>
      <c r="S251" s="144">
        <v>1530.7108243012899</v>
      </c>
      <c r="T251" s="144">
        <v>1296.6116136820799</v>
      </c>
      <c r="U251" s="144">
        <v>1210.1326121501299</v>
      </c>
      <c r="V251" s="77">
        <v>5368.3591376260401</v>
      </c>
      <c r="W251" s="144">
        <v>1338.73039094042</v>
      </c>
      <c r="X251" s="144">
        <v>1466.8966889590899</v>
      </c>
      <c r="Y251" s="144">
        <v>1396.8831339005701</v>
      </c>
      <c r="Z251" s="134">
        <v>1400.7782403847</v>
      </c>
      <c r="AA251" s="77">
        <v>5603.2884541847798</v>
      </c>
      <c r="AB251" s="144">
        <v>1587.03351622531</v>
      </c>
      <c r="AC251" s="144">
        <v>1706.0345444746199</v>
      </c>
      <c r="AD251" s="144">
        <v>1578.5023268007801</v>
      </c>
      <c r="AE251" s="144">
        <v>1425.5972740126499</v>
      </c>
      <c r="AF251" s="77">
        <v>6297.1676615133701</v>
      </c>
      <c r="AG251" s="144">
        <v>1664.9224913399401</v>
      </c>
      <c r="AH251" s="144">
        <v>1561.10972178981</v>
      </c>
      <c r="AI251" s="144">
        <v>1526.8540129411499</v>
      </c>
      <c r="AJ251" s="144">
        <v>1566.11078048847</v>
      </c>
      <c r="AK251" s="77">
        <v>6318.9970065593598</v>
      </c>
      <c r="AL251" s="144">
        <v>1722.66082129706</v>
      </c>
      <c r="AM251" s="144">
        <v>1722.66082129706</v>
      </c>
      <c r="AN251" s="144">
        <v>1971.07327870175</v>
      </c>
      <c r="AO251" s="144">
        <v>1971.07327870175</v>
      </c>
      <c r="AP251" s="144">
        <v>1607.2955442555501</v>
      </c>
      <c r="AQ251" s="353">
        <v>1607.2955442555503</v>
      </c>
      <c r="AR251" s="144">
        <v>1712.41413516752</v>
      </c>
      <c r="AS251" s="353">
        <f>AU251-AM251-AO251-AQ251</f>
        <v>1712.4141351675203</v>
      </c>
      <c r="AT251" s="77">
        <v>7013.4437794218802</v>
      </c>
      <c r="AU251" s="77">
        <v>7013.4437794218802</v>
      </c>
      <c r="AV251" s="144">
        <v>2051.2472880188402</v>
      </c>
      <c r="AW251" s="144">
        <v>1905.6439815961501</v>
      </c>
      <c r="AX251" s="144">
        <v>1887.5795772341501</v>
      </c>
      <c r="AY251" s="144">
        <v>1934.6198099651499</v>
      </c>
      <c r="AZ251" s="77">
        <v>7779.09065681429</v>
      </c>
      <c r="BA251" s="144">
        <v>2266.22787887405</v>
      </c>
      <c r="BB251"/>
      <c r="BC251" s="165">
        <f t="shared" ref="BC251:BC267" si="37">IF(ISERROR($BA251/AV251),"ns",IF($BA251/AV251&gt;200%,"x"&amp;(ROUND($BA251/AV251,1)),IF($BA251/AV251&lt;0,"ns",$BA251/AV251-1)))</f>
        <v>0.10480481417861864</v>
      </c>
      <c r="BD251" s="463"/>
    </row>
    <row r="252" spans="1:56">
      <c r="A252" s="111" t="s">
        <v>286</v>
      </c>
      <c r="B252" s="41" t="s">
        <v>287</v>
      </c>
      <c r="C252" s="108">
        <v>6</v>
      </c>
      <c r="D252" s="108">
        <v>82</v>
      </c>
      <c r="E252" s="108">
        <v>50</v>
      </c>
      <c r="F252" s="108">
        <v>-62</v>
      </c>
      <c r="G252" s="78">
        <v>76</v>
      </c>
      <c r="H252" s="108">
        <v>13</v>
      </c>
      <c r="I252" s="108">
        <v>-3</v>
      </c>
      <c r="J252" s="108">
        <v>-69</v>
      </c>
      <c r="K252" s="145">
        <v>-4.3326029999999953</v>
      </c>
      <c r="L252" s="78">
        <v>-76.332602999999992</v>
      </c>
      <c r="M252" s="146">
        <v>-72.290000000000006</v>
      </c>
      <c r="N252" s="146">
        <v>-28.556000000000001</v>
      </c>
      <c r="O252" s="146">
        <v>-13.499278750772001</v>
      </c>
      <c r="P252" s="146">
        <v>-8.6240000000000006</v>
      </c>
      <c r="Q252" s="78">
        <v>-50.679278750772006</v>
      </c>
      <c r="R252" s="146">
        <v>9.3647185108776405</v>
      </c>
      <c r="S252" s="146">
        <v>25.491601708055697</v>
      </c>
      <c r="T252" s="146">
        <v>-21.385000406370782</v>
      </c>
      <c r="U252" s="146">
        <v>31.74099999776729</v>
      </c>
      <c r="V252" s="78">
        <v>35.847601299452208</v>
      </c>
      <c r="W252" s="146">
        <v>-27.056650000000001</v>
      </c>
      <c r="X252" s="146">
        <v>-12.136384115335183</v>
      </c>
      <c r="Y252" s="146">
        <v>-3.9400000000000004</v>
      </c>
      <c r="Z252" s="146">
        <v>-21.6</v>
      </c>
      <c r="AA252" s="78">
        <v>-37.676384115335182</v>
      </c>
      <c r="AB252" s="146">
        <v>103.51650659627447</v>
      </c>
      <c r="AC252" s="146">
        <v>-81.688494000000006</v>
      </c>
      <c r="AD252" s="146">
        <v>11.998682999999998</v>
      </c>
      <c r="AE252" s="146">
        <v>-12.310863596274469</v>
      </c>
      <c r="AF252" s="78">
        <v>-82.000674596274479</v>
      </c>
      <c r="AG252" s="146">
        <v>1.173</v>
      </c>
      <c r="AH252" s="146">
        <v>-15.877743000000001</v>
      </c>
      <c r="AI252" s="146">
        <v>-1.6049329999109383</v>
      </c>
      <c r="AJ252" s="146">
        <v>4.5889363680617734</v>
      </c>
      <c r="AK252" s="78">
        <v>-12.893739631849165</v>
      </c>
      <c r="AL252" s="146">
        <v>-13.976176611000003</v>
      </c>
      <c r="AM252" s="146">
        <v>-13.976176611000003</v>
      </c>
      <c r="AN252" s="146">
        <v>78.972011193166907</v>
      </c>
      <c r="AO252" s="146">
        <v>78.972011193166907</v>
      </c>
      <c r="AP252" s="146">
        <v>-0.51337405151488547</v>
      </c>
      <c r="AQ252" s="350">
        <f t="shared" ref="AQ252" si="38">AQ274</f>
        <v>-0.51337405151488369</v>
      </c>
      <c r="AR252" s="146">
        <v>-62.646643668918671</v>
      </c>
      <c r="AS252" s="350">
        <f t="shared" ref="AS252:AS266" si="39">AU252-AM252-AO252-AQ252</f>
        <v>-62.646643668918671</v>
      </c>
      <c r="AT252" s="78">
        <v>1.835816861733349</v>
      </c>
      <c r="AU252" s="78">
        <v>1.835816861733349</v>
      </c>
      <c r="AV252" s="146">
        <v>-31.699441114694235</v>
      </c>
      <c r="AW252" s="146">
        <v>-15.644075440466304</v>
      </c>
      <c r="AX252" s="146">
        <v>0.61000772771580136</v>
      </c>
      <c r="AY252" s="146">
        <v>7.8188203941586938</v>
      </c>
      <c r="AZ252" s="97">
        <v>-38.914688433286045</v>
      </c>
      <c r="BA252" s="146">
        <f t="shared" ref="BA252" si="40">BA274</f>
        <v>7.36</v>
      </c>
      <c r="BB252"/>
      <c r="BC252" s="165" t="str">
        <f t="shared" si="37"/>
        <v>ns</v>
      </c>
      <c r="BD252" s="463"/>
    </row>
    <row r="253" spans="1:56">
      <c r="A253" s="21" t="s">
        <v>288</v>
      </c>
      <c r="B253" s="29" t="s">
        <v>28</v>
      </c>
      <c r="C253" s="98">
        <v>-873</v>
      </c>
      <c r="D253" s="98">
        <v>-720</v>
      </c>
      <c r="E253" s="98">
        <v>-713</v>
      </c>
      <c r="F253" s="98">
        <v>-830</v>
      </c>
      <c r="G253" s="103">
        <v>-3136</v>
      </c>
      <c r="H253" s="92">
        <v>-910.65055064431397</v>
      </c>
      <c r="I253" s="92">
        <v>-752.47654182963402</v>
      </c>
      <c r="J253" s="92">
        <v>-738.11329358550404</v>
      </c>
      <c r="K253" s="92">
        <v>-785.65060491378301</v>
      </c>
      <c r="L253" s="93">
        <v>-3186.8909909732402</v>
      </c>
      <c r="M253" s="92">
        <v>-945.48076975806703</v>
      </c>
      <c r="N253" s="92">
        <v>-735.77491390627802</v>
      </c>
      <c r="O253" s="92">
        <v>-741.05299801067395</v>
      </c>
      <c r="P253" s="92">
        <v>-815.83270183597199</v>
      </c>
      <c r="Q253" s="93">
        <v>-3238.1413835109902</v>
      </c>
      <c r="R253" s="92">
        <v>-950.07188185602502</v>
      </c>
      <c r="S253" s="92">
        <v>-802.72494609214095</v>
      </c>
      <c r="T253" s="92">
        <v>-772.78597525319901</v>
      </c>
      <c r="U253" s="92">
        <v>-813.23053291143799</v>
      </c>
      <c r="V253" s="93">
        <v>-3338.8133361127998</v>
      </c>
      <c r="W253" s="92">
        <v>-1004.6428397252701</v>
      </c>
      <c r="X253" s="92">
        <v>-788.32528029893501</v>
      </c>
      <c r="Y253" s="92">
        <v>-802.85877905083601</v>
      </c>
      <c r="Z253" s="92">
        <v>-902.19897997720398</v>
      </c>
      <c r="AA253" s="93">
        <v>-3498.0258790522398</v>
      </c>
      <c r="AB253" s="92">
        <v>-1083.9760959908299</v>
      </c>
      <c r="AC253" s="92">
        <v>-917.08033798329097</v>
      </c>
      <c r="AD253" s="92">
        <v>-870.79421348801804</v>
      </c>
      <c r="AE253" s="92">
        <v>-911.19967980118201</v>
      </c>
      <c r="AF253" s="93">
        <v>-3783.05032726332</v>
      </c>
      <c r="AG253" s="92">
        <v>-1241.55455793594</v>
      </c>
      <c r="AH253" s="92">
        <v>-917.23733785075797</v>
      </c>
      <c r="AI253" s="92">
        <v>-901.08132427358203</v>
      </c>
      <c r="AJ253" s="92">
        <v>-975.24006059479302</v>
      </c>
      <c r="AK253" s="93">
        <v>-4035.1132806550804</v>
      </c>
      <c r="AL253" s="92">
        <v>-1409.0287574204399</v>
      </c>
      <c r="AM253" s="92">
        <v>-1409.0287574204399</v>
      </c>
      <c r="AN253" s="92">
        <v>-959.93449588167903</v>
      </c>
      <c r="AO253" s="92">
        <v>-959.93449588167709</v>
      </c>
      <c r="AP253" s="92">
        <v>-977.66136380447597</v>
      </c>
      <c r="AQ253" s="346">
        <v>-977.66136380448006</v>
      </c>
      <c r="AR253" s="92">
        <v>-1000.36488175615</v>
      </c>
      <c r="AS253" s="406">
        <f t="shared" si="39"/>
        <v>-1000.3648817561432</v>
      </c>
      <c r="AT253" s="93">
        <v>-4346.9894988627402</v>
      </c>
      <c r="AU253" s="93">
        <v>-4346.9894988627402</v>
      </c>
      <c r="AV253" s="92">
        <v>-1434.80885022856</v>
      </c>
      <c r="AW253" s="92">
        <v>-1036.24460874428</v>
      </c>
      <c r="AX253" s="92">
        <v>-1139.3460503055301</v>
      </c>
      <c r="AY253" s="92">
        <v>-1208.8074401855099</v>
      </c>
      <c r="AZ253" s="93">
        <v>-4819.2069494638799</v>
      </c>
      <c r="BA253" s="92">
        <v>-1297.2703973882201</v>
      </c>
      <c r="BB253"/>
      <c r="BC253" s="165">
        <f t="shared" si="37"/>
        <v>-9.5858380590857495E-2</v>
      </c>
      <c r="BD253" s="463"/>
    </row>
    <row r="254" spans="1:56">
      <c r="A254" s="94" t="s">
        <v>289</v>
      </c>
      <c r="B254" s="31" t="s">
        <v>30</v>
      </c>
      <c r="C254" s="95"/>
      <c r="D254" s="95"/>
      <c r="E254" s="95"/>
      <c r="F254" s="96"/>
      <c r="G254" s="97"/>
      <c r="H254" s="96">
        <v>-132</v>
      </c>
      <c r="I254" s="96">
        <v>-17.049999999999983</v>
      </c>
      <c r="J254" s="96">
        <v>0</v>
      </c>
      <c r="K254" s="96">
        <v>0</v>
      </c>
      <c r="L254" s="97">
        <v>-149.04999999999998</v>
      </c>
      <c r="M254" s="96">
        <v>-132.66</v>
      </c>
      <c r="N254" s="96">
        <v>-6.4799999999999782</v>
      </c>
      <c r="O254" s="96">
        <v>0</v>
      </c>
      <c r="P254" s="96">
        <v>0</v>
      </c>
      <c r="Q254" s="97">
        <v>-139.13999999999999</v>
      </c>
      <c r="R254" s="96">
        <v>-167.60560151104949</v>
      </c>
      <c r="S254" s="96">
        <v>-1.9357239663183701</v>
      </c>
      <c r="T254" s="96">
        <v>0</v>
      </c>
      <c r="U254" s="96">
        <v>0</v>
      </c>
      <c r="V254" s="97">
        <v>-169.54132547736785</v>
      </c>
      <c r="W254" s="96">
        <v>-185.5090039666857</v>
      </c>
      <c r="X254" s="96">
        <v>8.2096688127015049</v>
      </c>
      <c r="Y254" s="96">
        <v>0</v>
      </c>
      <c r="Z254" s="96">
        <v>5.6398418735170708E-7</v>
      </c>
      <c r="AA254" s="97">
        <v>-177.29933459</v>
      </c>
      <c r="AB254" s="96">
        <v>-199.61403759389529</v>
      </c>
      <c r="AC254" s="96">
        <v>-60.480091173117131</v>
      </c>
      <c r="AD254" s="96">
        <v>0</v>
      </c>
      <c r="AE254" s="96">
        <v>0</v>
      </c>
      <c r="AF254" s="97">
        <v>-260.09412876701242</v>
      </c>
      <c r="AG254" s="96">
        <v>-328.07143724532762</v>
      </c>
      <c r="AH254" s="96">
        <v>-6.5831934650994128E-2</v>
      </c>
      <c r="AI254" s="96">
        <v>0</v>
      </c>
      <c r="AJ254" s="96">
        <v>0</v>
      </c>
      <c r="AK254" s="97">
        <v>-328.1372691799786</v>
      </c>
      <c r="AL254" s="96">
        <v>-441.36866512362462</v>
      </c>
      <c r="AM254" s="96">
        <v>-441.36866512362462</v>
      </c>
      <c r="AN254" s="96">
        <v>-0.61740319525988951</v>
      </c>
      <c r="AO254" s="96">
        <v>-0.61740319525988951</v>
      </c>
      <c r="AP254" s="96">
        <v>0</v>
      </c>
      <c r="AQ254" s="347">
        <v>0</v>
      </c>
      <c r="AR254" s="96">
        <v>0</v>
      </c>
      <c r="AS254" s="347">
        <f t="shared" si="39"/>
        <v>-7.1054273576010019E-15</v>
      </c>
      <c r="AT254" s="97">
        <v>-441.98606831888452</v>
      </c>
      <c r="AU254" s="97">
        <v>-441.98606831888452</v>
      </c>
      <c r="AV254" s="96">
        <v>-313.73430286409092</v>
      </c>
      <c r="AW254" s="96">
        <v>1.5063852440909216</v>
      </c>
      <c r="AX254" s="96">
        <v>0</v>
      </c>
      <c r="AY254" s="96">
        <v>0</v>
      </c>
      <c r="AZ254" s="97">
        <v>-312.22791761999997</v>
      </c>
      <c r="BA254" s="96">
        <v>0</v>
      </c>
      <c r="BB254"/>
      <c r="BC254" s="165">
        <f t="shared" si="37"/>
        <v>-1</v>
      </c>
      <c r="BD254" s="463"/>
    </row>
    <row r="255" spans="1:56">
      <c r="A255" s="21" t="s">
        <v>290</v>
      </c>
      <c r="B255" s="28" t="s">
        <v>32</v>
      </c>
      <c r="C255" s="60">
        <v>541</v>
      </c>
      <c r="D255" s="60">
        <v>761</v>
      </c>
      <c r="E255" s="60">
        <v>396</v>
      </c>
      <c r="F255" s="60">
        <v>223</v>
      </c>
      <c r="G255" s="61">
        <v>1921</v>
      </c>
      <c r="H255" s="60">
        <v>309.24068972146199</v>
      </c>
      <c r="I255" s="60">
        <v>573.57280288359698</v>
      </c>
      <c r="J255" s="60">
        <v>657.81420497156296</v>
      </c>
      <c r="K255" s="60">
        <v>462.253962754177</v>
      </c>
      <c r="L255" s="61">
        <v>2002.8816603308001</v>
      </c>
      <c r="M255" s="134">
        <v>475.35372778264599</v>
      </c>
      <c r="N255" s="134">
        <v>634.440076289594</v>
      </c>
      <c r="O255" s="134">
        <v>495.133439750972</v>
      </c>
      <c r="P255" s="134">
        <v>488.96076161293303</v>
      </c>
      <c r="Q255" s="61">
        <v>2093.8880054361398</v>
      </c>
      <c r="R255" s="134">
        <v>380.83220563652799</v>
      </c>
      <c r="S255" s="134">
        <v>727.98587820914497</v>
      </c>
      <c r="T255" s="134">
        <v>523.82563842888101</v>
      </c>
      <c r="U255" s="134">
        <v>396.902079238689</v>
      </c>
      <c r="V255" s="61">
        <v>2029.5458015132399</v>
      </c>
      <c r="W255" s="134">
        <v>334.08755121514901</v>
      </c>
      <c r="X255" s="134">
        <v>678.57140866015504</v>
      </c>
      <c r="Y255" s="134">
        <v>594.02435484972898</v>
      </c>
      <c r="Z255" s="134">
        <v>498.57926040749902</v>
      </c>
      <c r="AA255" s="61">
        <v>2105.2625751325299</v>
      </c>
      <c r="AB255" s="134">
        <v>503.05742023448499</v>
      </c>
      <c r="AC255" s="134">
        <v>788.95420649133098</v>
      </c>
      <c r="AD255" s="134">
        <v>707.70811331276298</v>
      </c>
      <c r="AE255" s="134">
        <v>514.39759421146505</v>
      </c>
      <c r="AF255" s="61">
        <v>2514.1173342500401</v>
      </c>
      <c r="AG255" s="134">
        <v>423.36793340399402</v>
      </c>
      <c r="AH255" s="134">
        <v>643.87238393904704</v>
      </c>
      <c r="AI255" s="134">
        <v>625.77268866756901</v>
      </c>
      <c r="AJ255" s="134">
        <v>590.87071989367405</v>
      </c>
      <c r="AK255" s="61">
        <v>2283.8837259042798</v>
      </c>
      <c r="AL255" s="134">
        <v>313.632063876617</v>
      </c>
      <c r="AM255" s="134">
        <v>313.632063876617</v>
      </c>
      <c r="AN255" s="134">
        <v>1011.13878282007</v>
      </c>
      <c r="AO255" s="134">
        <v>1011.1387828200729</v>
      </c>
      <c r="AP255" s="134">
        <v>629.63418045107301</v>
      </c>
      <c r="AQ255" s="348">
        <v>629.63418045107005</v>
      </c>
      <c r="AR255" s="134">
        <v>712.04925341136698</v>
      </c>
      <c r="AS255" s="348">
        <f t="shared" si="39"/>
        <v>712.04925341137005</v>
      </c>
      <c r="AT255" s="61">
        <v>2666.45428055913</v>
      </c>
      <c r="AU255" s="61">
        <v>2666.45428055913</v>
      </c>
      <c r="AV255" s="134">
        <v>616.43843779027497</v>
      </c>
      <c r="AW255" s="134">
        <v>869.39937285187102</v>
      </c>
      <c r="AX255" s="134">
        <v>748.23352692862397</v>
      </c>
      <c r="AY255" s="134">
        <v>725.81236977963499</v>
      </c>
      <c r="AZ255" s="61">
        <v>2959.8837073504001</v>
      </c>
      <c r="BA255" s="134">
        <v>968.95748148582595</v>
      </c>
      <c r="BB255"/>
      <c r="BC255" s="165">
        <f t="shared" si="37"/>
        <v>0.57186415071586638</v>
      </c>
      <c r="BD255" s="463"/>
    </row>
    <row r="256" spans="1:56">
      <c r="A256" s="21" t="s">
        <v>291</v>
      </c>
      <c r="B256" s="29" t="s">
        <v>34</v>
      </c>
      <c r="C256" s="98">
        <v>-81</v>
      </c>
      <c r="D256" s="98">
        <v>-384</v>
      </c>
      <c r="E256" s="98">
        <v>-78</v>
      </c>
      <c r="F256" s="98">
        <v>-112</v>
      </c>
      <c r="G256" s="103">
        <v>-655</v>
      </c>
      <c r="H256" s="92">
        <v>-121.822</v>
      </c>
      <c r="I256" s="92">
        <v>-165.97300000000001</v>
      </c>
      <c r="J256" s="92">
        <v>-165.99</v>
      </c>
      <c r="K256" s="92">
        <v>-103.38800000000001</v>
      </c>
      <c r="L256" s="93">
        <v>-557.173</v>
      </c>
      <c r="M256" s="92">
        <v>-146.202</v>
      </c>
      <c r="N256" s="92">
        <v>-81.376000000000005</v>
      </c>
      <c r="O256" s="92">
        <v>-53.6708203081485</v>
      </c>
      <c r="P256" s="92">
        <v>-37.122971957903999</v>
      </c>
      <c r="Q256" s="93">
        <v>-318.37179226605201</v>
      </c>
      <c r="R256" s="92">
        <v>-64.389440506175902</v>
      </c>
      <c r="S256" s="92">
        <v>45.20443279237</v>
      </c>
      <c r="T256" s="92">
        <v>56.818065759388098</v>
      </c>
      <c r="U256" s="92">
        <v>26.397072585282199</v>
      </c>
      <c r="V256" s="93">
        <v>64.030130630864505</v>
      </c>
      <c r="W256" s="92">
        <v>9.6425764471959301</v>
      </c>
      <c r="X256" s="92">
        <v>-69.084094929582804</v>
      </c>
      <c r="Y256" s="92">
        <v>-45.344404428824099</v>
      </c>
      <c r="Z256" s="92">
        <v>-54.832077890202697</v>
      </c>
      <c r="AA256" s="93">
        <v>-159.61800080141401</v>
      </c>
      <c r="AB256" s="92">
        <v>-159.528452770749</v>
      </c>
      <c r="AC256" s="92">
        <v>-341.674911093699</v>
      </c>
      <c r="AD256" s="92">
        <v>-217.42308244668999</v>
      </c>
      <c r="AE256" s="92">
        <v>-110.633990573161</v>
      </c>
      <c r="AF256" s="93">
        <v>-829.26043688430002</v>
      </c>
      <c r="AG256" s="92">
        <v>-67.290000000000006</v>
      </c>
      <c r="AH256" s="92">
        <v>40.707824760229499</v>
      </c>
      <c r="AI256" s="92">
        <v>-11.737073530943899</v>
      </c>
      <c r="AJ256" s="92">
        <v>-1.14704431737973</v>
      </c>
      <c r="AK256" s="93">
        <v>-39.466293088094197</v>
      </c>
      <c r="AL256" s="92">
        <v>-278.31799999999998</v>
      </c>
      <c r="AM256" s="92">
        <v>-278.31799999999998</v>
      </c>
      <c r="AN256" s="92">
        <v>76.414000000000001</v>
      </c>
      <c r="AO256" s="92">
        <v>76.413999999999987</v>
      </c>
      <c r="AP256" s="92">
        <v>-33.863</v>
      </c>
      <c r="AQ256" s="346">
        <v>-33.863</v>
      </c>
      <c r="AR256" s="92">
        <v>-14.9009120169368</v>
      </c>
      <c r="AS256" s="406">
        <f t="shared" si="39"/>
        <v>-14.900912016937014</v>
      </c>
      <c r="AT256" s="93">
        <v>-250.66791201693701</v>
      </c>
      <c r="AU256" s="93">
        <v>-250.66791201693701</v>
      </c>
      <c r="AV256" s="92">
        <v>-36.003999999999998</v>
      </c>
      <c r="AW256" s="92">
        <v>-32.375287823306998</v>
      </c>
      <c r="AX256" s="92">
        <v>-12.9016014518195</v>
      </c>
      <c r="AY256" s="92">
        <v>-38.623592617261899</v>
      </c>
      <c r="AZ256" s="93">
        <v>-119.90448189238801</v>
      </c>
      <c r="BA256" s="92">
        <v>33.245389973597099</v>
      </c>
      <c r="BB256"/>
      <c r="BC256" s="165" t="str">
        <f t="shared" si="37"/>
        <v>ns</v>
      </c>
      <c r="BD256" s="463"/>
    </row>
    <row r="257" spans="1:56">
      <c r="A257" s="94" t="s">
        <v>292</v>
      </c>
      <c r="B257" s="31" t="s">
        <v>36</v>
      </c>
      <c r="C257" s="95"/>
      <c r="D257" s="95"/>
      <c r="E257" s="95"/>
      <c r="F257" s="96"/>
      <c r="G257" s="97"/>
      <c r="H257" s="96">
        <v>0</v>
      </c>
      <c r="I257" s="96">
        <v>-50</v>
      </c>
      <c r="J257" s="96">
        <v>-50</v>
      </c>
      <c r="K257" s="96">
        <v>0</v>
      </c>
      <c r="L257" s="97">
        <v>-100</v>
      </c>
      <c r="M257" s="96">
        <v>-40</v>
      </c>
      <c r="N257" s="96">
        <v>0</v>
      </c>
      <c r="O257" s="96">
        <v>-75</v>
      </c>
      <c r="P257" s="96">
        <v>0</v>
      </c>
      <c r="Q257" s="97">
        <v>-115</v>
      </c>
      <c r="R257" s="96">
        <v>0</v>
      </c>
      <c r="S257" s="96">
        <v>0</v>
      </c>
      <c r="T257" s="96">
        <v>0</v>
      </c>
      <c r="U257" s="96">
        <v>0</v>
      </c>
      <c r="V257" s="97">
        <v>0</v>
      </c>
      <c r="W257" s="96">
        <v>0</v>
      </c>
      <c r="X257" s="96">
        <v>0</v>
      </c>
      <c r="Y257" s="96">
        <v>0</v>
      </c>
      <c r="Z257" s="96">
        <v>0</v>
      </c>
      <c r="AA257" s="97">
        <v>0</v>
      </c>
      <c r="AB257" s="96">
        <v>0</v>
      </c>
      <c r="AC257" s="96">
        <v>0</v>
      </c>
      <c r="AD257" s="96">
        <v>0</v>
      </c>
      <c r="AE257" s="96">
        <v>0</v>
      </c>
      <c r="AF257" s="97">
        <v>0</v>
      </c>
      <c r="AG257" s="96">
        <v>0</v>
      </c>
      <c r="AH257" s="96">
        <v>0</v>
      </c>
      <c r="AI257" s="96">
        <v>0</v>
      </c>
      <c r="AJ257" s="96">
        <v>0</v>
      </c>
      <c r="AK257" s="97">
        <v>0</v>
      </c>
      <c r="AL257" s="96">
        <v>0</v>
      </c>
      <c r="AM257" s="96">
        <v>0</v>
      </c>
      <c r="AN257" s="96">
        <v>0</v>
      </c>
      <c r="AO257" s="96">
        <v>0</v>
      </c>
      <c r="AP257" s="96">
        <v>0</v>
      </c>
      <c r="AQ257" s="347">
        <v>0</v>
      </c>
      <c r="AR257" s="96">
        <v>0</v>
      </c>
      <c r="AS257" s="347">
        <f t="shared" si="39"/>
        <v>0</v>
      </c>
      <c r="AT257" s="97">
        <v>0</v>
      </c>
      <c r="AU257" s="97">
        <v>0</v>
      </c>
      <c r="AV257" s="96">
        <v>0</v>
      </c>
      <c r="AW257" s="96">
        <v>0</v>
      </c>
      <c r="AX257" s="96">
        <v>0</v>
      </c>
      <c r="AY257" s="96">
        <v>0</v>
      </c>
      <c r="AZ257" s="97">
        <v>0</v>
      </c>
      <c r="BA257" s="96">
        <v>0</v>
      </c>
      <c r="BB257"/>
      <c r="BC257" s="165" t="str">
        <f t="shared" si="37"/>
        <v>ns</v>
      </c>
      <c r="BD257" s="463"/>
    </row>
    <row r="258" spans="1:56">
      <c r="A258" s="21" t="s">
        <v>293</v>
      </c>
      <c r="B258" s="29" t="s">
        <v>38</v>
      </c>
      <c r="C258" s="98">
        <v>64</v>
      </c>
      <c r="D258" s="98">
        <v>-45</v>
      </c>
      <c r="E258" s="98">
        <v>59</v>
      </c>
      <c r="F258" s="98">
        <v>-18</v>
      </c>
      <c r="G258" s="103">
        <v>60</v>
      </c>
      <c r="H258" s="98">
        <v>62.100999999999999</v>
      </c>
      <c r="I258" s="98">
        <v>61.185000000000002</v>
      </c>
      <c r="J258" s="98">
        <v>59.002000000000002</v>
      </c>
      <c r="K258" s="98">
        <v>29.196999999999999</v>
      </c>
      <c r="L258" s="103">
        <v>211.48500000000001</v>
      </c>
      <c r="M258" s="135">
        <v>69.349000000000004</v>
      </c>
      <c r="N258" s="135">
        <v>59.651000000000003</v>
      </c>
      <c r="O258" s="135">
        <v>163</v>
      </c>
      <c r="P258" s="135">
        <v>-15.246</v>
      </c>
      <c r="Q258" s="103">
        <v>276.75400000000002</v>
      </c>
      <c r="R258" s="135">
        <v>1.0660000000000001</v>
      </c>
      <c r="S258" s="135">
        <v>-0.26600000000000001</v>
      </c>
      <c r="T258" s="135">
        <v>0.97</v>
      </c>
      <c r="U258" s="135">
        <v>-1.39</v>
      </c>
      <c r="V258" s="103">
        <v>0.38</v>
      </c>
      <c r="W258" s="135">
        <v>-0.192</v>
      </c>
      <c r="X258" s="135">
        <v>-0.95899999999999996</v>
      </c>
      <c r="Y258" s="135">
        <v>2.1989999999999998</v>
      </c>
      <c r="Z258" s="135">
        <v>3.1429999999999998</v>
      </c>
      <c r="AA258" s="103">
        <v>4.1909999999999998</v>
      </c>
      <c r="AB258" s="135">
        <v>1.59483215520782</v>
      </c>
      <c r="AC258" s="135">
        <v>2.7461653463257498</v>
      </c>
      <c r="AD258" s="135">
        <v>0.34001566985766501</v>
      </c>
      <c r="AE258" s="135">
        <v>2.3078529489203299</v>
      </c>
      <c r="AF258" s="103">
        <v>6.9888661203115596</v>
      </c>
      <c r="AG258" s="135">
        <v>1.57366752302855</v>
      </c>
      <c r="AH258" s="135">
        <v>1.8052546692900999</v>
      </c>
      <c r="AI258" s="135">
        <v>2.1086923931546</v>
      </c>
      <c r="AJ258" s="135">
        <v>2.0645367272055801</v>
      </c>
      <c r="AK258" s="103">
        <v>7.5521513126788298</v>
      </c>
      <c r="AL258" s="135">
        <v>2.8691409503337799</v>
      </c>
      <c r="AM258" s="135">
        <v>2.8691409503337799</v>
      </c>
      <c r="AN258" s="135">
        <v>3.2440560652441301</v>
      </c>
      <c r="AO258" s="135">
        <v>3.2440560652441301</v>
      </c>
      <c r="AP258" s="135">
        <v>5.0726097594725799</v>
      </c>
      <c r="AQ258" s="349">
        <v>5.0726097594725896</v>
      </c>
      <c r="AR258" s="135">
        <v>4.2367150043474897</v>
      </c>
      <c r="AS258" s="408">
        <f t="shared" si="39"/>
        <v>4.2367150043475004</v>
      </c>
      <c r="AT258" s="103">
        <v>15.422521779398</v>
      </c>
      <c r="AU258" s="103">
        <v>15.422521779398</v>
      </c>
      <c r="AV258" s="135">
        <v>3.6286345459626501</v>
      </c>
      <c r="AW258" s="135">
        <v>7.2648234943469197</v>
      </c>
      <c r="AX258" s="135">
        <v>5.8287906606775399</v>
      </c>
      <c r="AY258" s="135">
        <v>4.6992235021942896</v>
      </c>
      <c r="AZ258" s="103">
        <v>21.421472203181398</v>
      </c>
      <c r="BA258" s="135">
        <v>4.00507118565507</v>
      </c>
      <c r="BB258"/>
      <c r="BC258" s="165">
        <f t="shared" si="37"/>
        <v>0.10374057649626267</v>
      </c>
      <c r="BD258" s="463"/>
    </row>
    <row r="259" spans="1:56">
      <c r="A259" s="21" t="s">
        <v>294</v>
      </c>
      <c r="B259" s="29" t="s">
        <v>40</v>
      </c>
      <c r="C259" s="98">
        <v>1</v>
      </c>
      <c r="D259" s="98">
        <v>0</v>
      </c>
      <c r="E259" s="98">
        <v>0</v>
      </c>
      <c r="F259" s="98">
        <v>-8</v>
      </c>
      <c r="G259" s="103">
        <v>-7</v>
      </c>
      <c r="H259" s="98">
        <v>0.435</v>
      </c>
      <c r="I259" s="98">
        <v>0.372</v>
      </c>
      <c r="J259" s="98">
        <v>-7.0000000000000007E-2</v>
      </c>
      <c r="K259" s="98">
        <v>0.08</v>
      </c>
      <c r="L259" s="103">
        <v>0.81699999999999995</v>
      </c>
      <c r="M259" s="135">
        <v>-1.4E-2</v>
      </c>
      <c r="N259" s="135">
        <v>4.0000000000000001E-3</v>
      </c>
      <c r="O259" s="135">
        <v>2.3519999999999999</v>
      </c>
      <c r="P259" s="135">
        <v>10.285</v>
      </c>
      <c r="Q259" s="103">
        <v>12.627000000000001</v>
      </c>
      <c r="R259" s="135">
        <v>-4.0000000000000001E-3</v>
      </c>
      <c r="S259" s="135">
        <v>13.385</v>
      </c>
      <c r="T259" s="135">
        <v>0.63100000000000001</v>
      </c>
      <c r="U259" s="135">
        <v>-0.313</v>
      </c>
      <c r="V259" s="103">
        <v>13.699</v>
      </c>
      <c r="W259" s="135">
        <v>2.5419999999999998</v>
      </c>
      <c r="X259" s="135">
        <v>-0.01</v>
      </c>
      <c r="Y259" s="135">
        <v>-3.4409999999999998</v>
      </c>
      <c r="Z259" s="135">
        <v>6.95</v>
      </c>
      <c r="AA259" s="103">
        <v>6.0410000000000004</v>
      </c>
      <c r="AB259" s="135">
        <v>-0.17899999999999999</v>
      </c>
      <c r="AC259" s="135">
        <v>-9.4E-2</v>
      </c>
      <c r="AD259" s="135">
        <v>1.1970000000000001</v>
      </c>
      <c r="AE259" s="135">
        <v>-2.5999999999999999E-2</v>
      </c>
      <c r="AF259" s="103">
        <v>0.89800000000000002</v>
      </c>
      <c r="AG259" s="135">
        <v>0.13900000000000001</v>
      </c>
      <c r="AH259" s="135">
        <v>-37.048999999999999</v>
      </c>
      <c r="AI259" s="135">
        <v>-2.5779999999999998</v>
      </c>
      <c r="AJ259" s="135">
        <v>0.4</v>
      </c>
      <c r="AK259" s="103">
        <v>-39.088000000000001</v>
      </c>
      <c r="AL259" s="135">
        <v>4.3999999999999997E-2</v>
      </c>
      <c r="AM259" s="135">
        <v>4.3999999999999997E-2</v>
      </c>
      <c r="AN259" s="135">
        <v>-0.95699999999999996</v>
      </c>
      <c r="AO259" s="135">
        <v>-0.95700000000000007</v>
      </c>
      <c r="AP259" s="135">
        <v>1.409</v>
      </c>
      <c r="AQ259" s="349">
        <v>1.409</v>
      </c>
      <c r="AR259" s="135">
        <v>-8.7739999999999991</v>
      </c>
      <c r="AS259" s="408">
        <f t="shared" si="39"/>
        <v>-8.7740000000000009</v>
      </c>
      <c r="AT259" s="103">
        <v>-8.2780000000000005</v>
      </c>
      <c r="AU259" s="103">
        <v>-8.2780000000000005</v>
      </c>
      <c r="AV259" s="135">
        <v>5</v>
      </c>
      <c r="AW259" s="135">
        <v>0.10299999999999999</v>
      </c>
      <c r="AX259" s="135">
        <v>-1.7935221608304801</v>
      </c>
      <c r="AY259" s="135">
        <v>-0.81002127437580895</v>
      </c>
      <c r="AZ259" s="103">
        <v>2.4994565647937201</v>
      </c>
      <c r="BA259" s="135">
        <v>0.11899999999999999</v>
      </c>
      <c r="BB259"/>
      <c r="BC259" s="165">
        <f t="shared" si="37"/>
        <v>-0.97619999999999996</v>
      </c>
      <c r="BD259" s="463"/>
    </row>
    <row r="260" spans="1:56">
      <c r="A260" s="21" t="s">
        <v>295</v>
      </c>
      <c r="B260" s="29" t="s">
        <v>42</v>
      </c>
      <c r="C260" s="98">
        <v>0</v>
      </c>
      <c r="D260" s="98">
        <v>0</v>
      </c>
      <c r="E260" s="98">
        <v>0</v>
      </c>
      <c r="F260" s="98">
        <v>0</v>
      </c>
      <c r="G260" s="103">
        <v>0</v>
      </c>
      <c r="H260" s="98">
        <v>0</v>
      </c>
      <c r="I260" s="98">
        <v>0</v>
      </c>
      <c r="J260" s="98">
        <v>0</v>
      </c>
      <c r="K260" s="98">
        <v>0</v>
      </c>
      <c r="L260" s="103">
        <v>0</v>
      </c>
      <c r="M260" s="135">
        <v>0</v>
      </c>
      <c r="N260" s="135">
        <v>0</v>
      </c>
      <c r="O260" s="135">
        <v>0</v>
      </c>
      <c r="P260" s="135">
        <v>0</v>
      </c>
      <c r="Q260" s="103">
        <v>0</v>
      </c>
      <c r="R260" s="135">
        <v>0</v>
      </c>
      <c r="S260" s="135">
        <v>0</v>
      </c>
      <c r="T260" s="135">
        <v>0</v>
      </c>
      <c r="U260" s="135">
        <v>0</v>
      </c>
      <c r="V260" s="103">
        <v>0</v>
      </c>
      <c r="W260" s="135">
        <v>0</v>
      </c>
      <c r="X260" s="135">
        <v>0</v>
      </c>
      <c r="Y260" s="135">
        <v>0</v>
      </c>
      <c r="Z260" s="135">
        <v>21.661000000000001</v>
      </c>
      <c r="AA260" s="103">
        <v>21.661000000000001</v>
      </c>
      <c r="AB260" s="135">
        <v>0</v>
      </c>
      <c r="AC260" s="135">
        <v>0</v>
      </c>
      <c r="AD260" s="135">
        <v>0</v>
      </c>
      <c r="AE260" s="135">
        <v>0</v>
      </c>
      <c r="AF260" s="103">
        <v>0</v>
      </c>
      <c r="AG260" s="135">
        <v>0</v>
      </c>
      <c r="AH260" s="135">
        <v>0</v>
      </c>
      <c r="AI260" s="135">
        <v>6.1734623126250499E-2</v>
      </c>
      <c r="AJ260" s="135">
        <v>1.28287927261843E-3</v>
      </c>
      <c r="AK260" s="103">
        <v>6.3017502398868996E-2</v>
      </c>
      <c r="AL260" s="135">
        <v>0</v>
      </c>
      <c r="AM260" s="135">
        <v>0</v>
      </c>
      <c r="AN260" s="135">
        <v>0</v>
      </c>
      <c r="AO260" s="135">
        <v>0</v>
      </c>
      <c r="AP260" s="135">
        <v>0</v>
      </c>
      <c r="AQ260" s="349">
        <v>0</v>
      </c>
      <c r="AR260" s="135">
        <v>0</v>
      </c>
      <c r="AS260" s="408">
        <f t="shared" si="39"/>
        <v>0</v>
      </c>
      <c r="AT260" s="103">
        <v>0</v>
      </c>
      <c r="AU260" s="103">
        <v>0</v>
      </c>
      <c r="AV260" s="135">
        <v>0</v>
      </c>
      <c r="AW260" s="135">
        <v>0</v>
      </c>
      <c r="AX260" s="135">
        <v>0</v>
      </c>
      <c r="AY260" s="135">
        <v>0</v>
      </c>
      <c r="AZ260" s="103">
        <v>0</v>
      </c>
      <c r="BA260" s="135">
        <v>0</v>
      </c>
      <c r="BB260"/>
      <c r="BC260" s="165" t="str">
        <f t="shared" si="37"/>
        <v>ns</v>
      </c>
      <c r="BD260" s="463"/>
    </row>
    <row r="261" spans="1:56">
      <c r="A261" s="21" t="s">
        <v>296</v>
      </c>
      <c r="B261" s="28" t="s">
        <v>44</v>
      </c>
      <c r="C261" s="60">
        <v>525</v>
      </c>
      <c r="D261" s="60">
        <v>332</v>
      </c>
      <c r="E261" s="60">
        <v>377</v>
      </c>
      <c r="F261" s="60">
        <v>85</v>
      </c>
      <c r="G261" s="61">
        <v>1319</v>
      </c>
      <c r="H261" s="60">
        <v>249.95468972146199</v>
      </c>
      <c r="I261" s="60">
        <v>469.15680288359698</v>
      </c>
      <c r="J261" s="60">
        <v>550.75620497156297</v>
      </c>
      <c r="K261" s="60">
        <v>388.14296275417701</v>
      </c>
      <c r="L261" s="61">
        <v>1658.0106603308</v>
      </c>
      <c r="M261" s="134">
        <v>398.48672778264603</v>
      </c>
      <c r="N261" s="134">
        <v>612.719076289594</v>
      </c>
      <c r="O261" s="134">
        <v>606.81461944282398</v>
      </c>
      <c r="P261" s="134">
        <v>446.87678965502801</v>
      </c>
      <c r="Q261" s="61">
        <v>2064.8972131700898</v>
      </c>
      <c r="R261" s="134">
        <v>317.50476513035198</v>
      </c>
      <c r="S261" s="134">
        <v>786.30931100151497</v>
      </c>
      <c r="T261" s="134">
        <v>582.244704188269</v>
      </c>
      <c r="U261" s="134">
        <v>421.59615182397198</v>
      </c>
      <c r="V261" s="61">
        <v>2107.6549321441098</v>
      </c>
      <c r="W261" s="134">
        <v>346.08012766234498</v>
      </c>
      <c r="X261" s="134">
        <v>608.51831373057303</v>
      </c>
      <c r="Y261" s="134">
        <v>547.43795042090505</v>
      </c>
      <c r="Z261" s="134">
        <v>475.501182517296</v>
      </c>
      <c r="AA261" s="61">
        <v>1977.5375743311199</v>
      </c>
      <c r="AB261" s="134">
        <v>344.94479961894302</v>
      </c>
      <c r="AC261" s="134">
        <v>449.93146074395798</v>
      </c>
      <c r="AD261" s="134">
        <v>491.82204653593101</v>
      </c>
      <c r="AE261" s="134">
        <v>406.04545658722498</v>
      </c>
      <c r="AF261" s="61">
        <v>1692.7437634860601</v>
      </c>
      <c r="AG261" s="134">
        <v>357.79060092702201</v>
      </c>
      <c r="AH261" s="134">
        <v>649.33646336856702</v>
      </c>
      <c r="AI261" s="134">
        <v>613.628042152906</v>
      </c>
      <c r="AJ261" s="134">
        <v>592.18949518277202</v>
      </c>
      <c r="AK261" s="61">
        <v>2212.94460163127</v>
      </c>
      <c r="AL261" s="134">
        <v>38.227204826951201</v>
      </c>
      <c r="AM261" s="134">
        <v>38.227204826951201</v>
      </c>
      <c r="AN261" s="134">
        <v>1089.83983888532</v>
      </c>
      <c r="AO261" s="134">
        <v>1089.8398388853188</v>
      </c>
      <c r="AP261" s="134">
        <v>602.25279021054496</v>
      </c>
      <c r="AQ261" s="348">
        <v>602.25279021053984</v>
      </c>
      <c r="AR261" s="134">
        <v>692.61105639877803</v>
      </c>
      <c r="AS261" s="348">
        <f t="shared" si="39"/>
        <v>692.61105639878042</v>
      </c>
      <c r="AT261" s="61">
        <v>2422.9308903215901</v>
      </c>
      <c r="AU261" s="61">
        <v>2422.9308903215901</v>
      </c>
      <c r="AV261" s="134">
        <v>589.06307233623795</v>
      </c>
      <c r="AW261" s="134">
        <v>844.39190852291097</v>
      </c>
      <c r="AX261" s="134">
        <v>739.36719397665104</v>
      </c>
      <c r="AY261" s="134">
        <v>691.07797939019201</v>
      </c>
      <c r="AZ261" s="61">
        <v>2863.9001542259898</v>
      </c>
      <c r="BA261" s="134">
        <v>1006.32694264508</v>
      </c>
      <c r="BB261"/>
      <c r="BC261" s="165">
        <f t="shared" si="37"/>
        <v>0.70835177064140797</v>
      </c>
      <c r="BD261" s="463"/>
    </row>
    <row r="262" spans="1:56">
      <c r="A262" s="21" t="s">
        <v>297</v>
      </c>
      <c r="B262" s="29" t="s">
        <v>46</v>
      </c>
      <c r="C262" s="98">
        <v>-181</v>
      </c>
      <c r="D262" s="98">
        <v>-217</v>
      </c>
      <c r="E262" s="98">
        <v>-53</v>
      </c>
      <c r="F262" s="98">
        <v>-3</v>
      </c>
      <c r="G262" s="103">
        <v>-454</v>
      </c>
      <c r="H262" s="98">
        <v>-80.548721846194596</v>
      </c>
      <c r="I262" s="98">
        <v>-107.01542457331701</v>
      </c>
      <c r="J262" s="98">
        <v>-73.284123229868001</v>
      </c>
      <c r="K262" s="98">
        <v>-109.396596489478</v>
      </c>
      <c r="L262" s="103">
        <v>-370.24486613885699</v>
      </c>
      <c r="M262" s="135">
        <v>-84.389068890634405</v>
      </c>
      <c r="N262" s="135">
        <v>-165.92974443613301</v>
      </c>
      <c r="O262" s="135">
        <v>-196.515710481295</v>
      </c>
      <c r="P262" s="135">
        <v>-263.33331800242399</v>
      </c>
      <c r="Q262" s="103">
        <v>-710.16784181048695</v>
      </c>
      <c r="R262" s="135">
        <v>-107.959225733765</v>
      </c>
      <c r="S262" s="135">
        <v>-197.09613491463401</v>
      </c>
      <c r="T262" s="135">
        <v>-166.45295333640601</v>
      </c>
      <c r="U262" s="135">
        <v>-78.726685963281696</v>
      </c>
      <c r="V262" s="103">
        <v>-550.23499994808799</v>
      </c>
      <c r="W262" s="135">
        <v>-129.408847105608</v>
      </c>
      <c r="X262" s="135">
        <v>-148.200986309021</v>
      </c>
      <c r="Y262" s="135">
        <v>-62.8530423816051</v>
      </c>
      <c r="Z262" s="135">
        <v>-66.9593305349334</v>
      </c>
      <c r="AA262" s="103">
        <v>-407.42220633116801</v>
      </c>
      <c r="AB262" s="135">
        <v>-55.700033655251502</v>
      </c>
      <c r="AC262" s="135">
        <v>-47.412779236923498</v>
      </c>
      <c r="AD262" s="135">
        <v>-119.49721040154</v>
      </c>
      <c r="AE262" s="135">
        <v>-55.127758607754302</v>
      </c>
      <c r="AF262" s="103">
        <v>-277.73778190146902</v>
      </c>
      <c r="AG262" s="135">
        <v>-65.918002770957699</v>
      </c>
      <c r="AH262" s="135">
        <v>-153.35630760304099</v>
      </c>
      <c r="AI262" s="135">
        <v>-135.46695873313001</v>
      </c>
      <c r="AJ262" s="135">
        <v>-157.01669351618301</v>
      </c>
      <c r="AK262" s="103">
        <v>-511.75796262331102</v>
      </c>
      <c r="AL262" s="135">
        <v>-75.292929253194401</v>
      </c>
      <c r="AM262" s="135">
        <v>-75.292929253194401</v>
      </c>
      <c r="AN262" s="135">
        <v>-204.37506855051001</v>
      </c>
      <c r="AO262" s="135">
        <v>-204.37506855050958</v>
      </c>
      <c r="AP262" s="135">
        <v>-156.129374748716</v>
      </c>
      <c r="AQ262" s="349">
        <v>-156.12937474871597</v>
      </c>
      <c r="AR262" s="135">
        <v>-156.31913232720399</v>
      </c>
      <c r="AS262" s="408">
        <f t="shared" si="39"/>
        <v>-156.31913232720404</v>
      </c>
      <c r="AT262" s="103">
        <v>-592.11650487962402</v>
      </c>
      <c r="AU262" s="103">
        <v>-592.11650487962402</v>
      </c>
      <c r="AV262" s="135">
        <v>-183.479099915224</v>
      </c>
      <c r="AW262" s="135">
        <v>-174.350841914271</v>
      </c>
      <c r="AX262" s="135">
        <v>-203.21926973642701</v>
      </c>
      <c r="AY262" s="135">
        <v>-129.285186379686</v>
      </c>
      <c r="AZ262" s="103">
        <v>-690.33439794560798</v>
      </c>
      <c r="BA262" s="135">
        <v>-234.63895628149101</v>
      </c>
      <c r="BB262"/>
      <c r="BC262" s="165">
        <f t="shared" si="37"/>
        <v>0.27883206528648374</v>
      </c>
      <c r="BD262" s="463"/>
    </row>
    <row r="263" spans="1:56">
      <c r="A263" s="21" t="s">
        <v>298</v>
      </c>
      <c r="B263" s="29" t="s">
        <v>48</v>
      </c>
      <c r="C263" s="98">
        <v>0</v>
      </c>
      <c r="D263" s="98">
        <v>-1</v>
      </c>
      <c r="E263" s="98">
        <v>-1</v>
      </c>
      <c r="F263" s="98">
        <v>0</v>
      </c>
      <c r="G263" s="103">
        <v>-2</v>
      </c>
      <c r="H263" s="98">
        <v>-9.0999999999999998E-2</v>
      </c>
      <c r="I263" s="98">
        <v>11.255000000000001</v>
      </c>
      <c r="J263" s="98">
        <v>-0.35699999999999998</v>
      </c>
      <c r="K263" s="98">
        <v>0.09</v>
      </c>
      <c r="L263" s="103">
        <v>10.897</v>
      </c>
      <c r="M263" s="135">
        <v>0</v>
      </c>
      <c r="N263" s="135">
        <v>0</v>
      </c>
      <c r="O263" s="135">
        <v>0</v>
      </c>
      <c r="P263" s="135">
        <v>0</v>
      </c>
      <c r="Q263" s="103">
        <v>0</v>
      </c>
      <c r="R263" s="135">
        <v>0</v>
      </c>
      <c r="S263" s="135">
        <v>0</v>
      </c>
      <c r="T263" s="135">
        <v>0</v>
      </c>
      <c r="U263" s="135">
        <v>0</v>
      </c>
      <c r="V263" s="103">
        <v>0</v>
      </c>
      <c r="W263" s="135">
        <v>0</v>
      </c>
      <c r="X263" s="135">
        <v>0</v>
      </c>
      <c r="Y263" s="135">
        <v>0</v>
      </c>
      <c r="Z263" s="135">
        <v>0</v>
      </c>
      <c r="AA263" s="103">
        <v>0</v>
      </c>
      <c r="AB263" s="135">
        <v>0</v>
      </c>
      <c r="AC263" s="135">
        <v>0</v>
      </c>
      <c r="AD263" s="135">
        <v>0</v>
      </c>
      <c r="AE263" s="135">
        <v>0</v>
      </c>
      <c r="AF263" s="103">
        <v>0</v>
      </c>
      <c r="AG263" s="135">
        <v>0</v>
      </c>
      <c r="AH263" s="135">
        <v>0</v>
      </c>
      <c r="AI263" s="135">
        <v>0</v>
      </c>
      <c r="AJ263" s="135">
        <v>0</v>
      </c>
      <c r="AK263" s="103">
        <v>0</v>
      </c>
      <c r="AL263" s="135">
        <v>0</v>
      </c>
      <c r="AM263" s="135">
        <v>0</v>
      </c>
      <c r="AN263" s="135">
        <v>0</v>
      </c>
      <c r="AO263" s="135">
        <v>0</v>
      </c>
      <c r="AP263" s="135">
        <v>-1.0609999999999999</v>
      </c>
      <c r="AQ263" s="349">
        <v>-1.0609999999999999</v>
      </c>
      <c r="AR263" s="135">
        <v>1.0609999999999999</v>
      </c>
      <c r="AS263" s="408">
        <f t="shared" si="39"/>
        <v>1.0609999999999999</v>
      </c>
      <c r="AT263" s="103">
        <v>0</v>
      </c>
      <c r="AU263" s="103">
        <v>0</v>
      </c>
      <c r="AV263" s="135">
        <v>0</v>
      </c>
      <c r="AW263" s="135">
        <v>0</v>
      </c>
      <c r="AX263" s="135">
        <v>0</v>
      </c>
      <c r="AY263" s="135">
        <v>0</v>
      </c>
      <c r="AZ263" s="103">
        <v>0</v>
      </c>
      <c r="BA263" s="135">
        <v>0</v>
      </c>
      <c r="BB263"/>
      <c r="BC263" s="165" t="str">
        <f t="shared" si="37"/>
        <v>ns</v>
      </c>
      <c r="BD263" s="463"/>
    </row>
    <row r="264" spans="1:56">
      <c r="A264" s="21" t="s">
        <v>299</v>
      </c>
      <c r="B264" s="28" t="s">
        <v>50</v>
      </c>
      <c r="C264" s="60">
        <v>344</v>
      </c>
      <c r="D264" s="60">
        <v>114</v>
      </c>
      <c r="E264" s="60">
        <v>323</v>
      </c>
      <c r="F264" s="60">
        <v>82</v>
      </c>
      <c r="G264" s="61">
        <v>863</v>
      </c>
      <c r="H264" s="60">
        <v>169.314967875268</v>
      </c>
      <c r="I264" s="60">
        <v>373.39637831028</v>
      </c>
      <c r="J264" s="60">
        <v>477.11508174169501</v>
      </c>
      <c r="K264" s="60">
        <v>278.83636626470002</v>
      </c>
      <c r="L264" s="61">
        <v>1298.6627941919401</v>
      </c>
      <c r="M264" s="134">
        <v>314.09765889201202</v>
      </c>
      <c r="N264" s="134">
        <v>446.78933185346102</v>
      </c>
      <c r="O264" s="134">
        <v>410.29890896152898</v>
      </c>
      <c r="P264" s="134">
        <v>183.54347165260401</v>
      </c>
      <c r="Q264" s="61">
        <v>1354.7293713596</v>
      </c>
      <c r="R264" s="134">
        <v>209.545539396587</v>
      </c>
      <c r="S264" s="134">
        <v>589.21317608688105</v>
      </c>
      <c r="T264" s="134">
        <v>415.79175085186301</v>
      </c>
      <c r="U264" s="134">
        <v>342.86946586069001</v>
      </c>
      <c r="V264" s="61">
        <v>1557.41993219602</v>
      </c>
      <c r="W264" s="134">
        <v>216.671280556737</v>
      </c>
      <c r="X264" s="134">
        <v>460.317327421551</v>
      </c>
      <c r="Y264" s="134">
        <v>484.58490803929999</v>
      </c>
      <c r="Z264" s="134">
        <v>408.54185198236303</v>
      </c>
      <c r="AA264" s="61">
        <v>1570.11536799995</v>
      </c>
      <c r="AB264" s="134">
        <v>289.24476596369198</v>
      </c>
      <c r="AC264" s="134">
        <v>402.51868150703399</v>
      </c>
      <c r="AD264" s="134">
        <v>372.32483613439098</v>
      </c>
      <c r="AE264" s="134">
        <v>350.91769797947001</v>
      </c>
      <c r="AF264" s="61">
        <v>1415.00598158459</v>
      </c>
      <c r="AG264" s="134">
        <v>291.87259815606501</v>
      </c>
      <c r="AH264" s="134">
        <v>495.98015576552598</v>
      </c>
      <c r="AI264" s="134">
        <v>478.16108341977701</v>
      </c>
      <c r="AJ264" s="134">
        <v>435.17280166658998</v>
      </c>
      <c r="AK264" s="61">
        <v>1701.1866390079599</v>
      </c>
      <c r="AL264" s="134">
        <v>-37.0657244262433</v>
      </c>
      <c r="AM264" s="134">
        <v>-37.0657244262433</v>
      </c>
      <c r="AN264" s="134">
        <v>885.46477033480699</v>
      </c>
      <c r="AO264" s="134">
        <v>885.46477033480721</v>
      </c>
      <c r="AP264" s="134">
        <v>445.062415461829</v>
      </c>
      <c r="AQ264" s="348">
        <v>445.06241546182605</v>
      </c>
      <c r="AR264" s="134">
        <v>537.35292407157397</v>
      </c>
      <c r="AS264" s="348">
        <f t="shared" si="39"/>
        <v>537.35292407158011</v>
      </c>
      <c r="AT264" s="61">
        <v>1830.81438544197</v>
      </c>
      <c r="AU264" s="61">
        <v>1830.81438544197</v>
      </c>
      <c r="AV264" s="134">
        <v>405.58397242101302</v>
      </c>
      <c r="AW264" s="134">
        <v>670.04106660863999</v>
      </c>
      <c r="AX264" s="134">
        <v>536.14792424022403</v>
      </c>
      <c r="AY264" s="134">
        <v>561.79279301050497</v>
      </c>
      <c r="AZ264" s="61">
        <v>2173.5657562803799</v>
      </c>
      <c r="BA264" s="134">
        <v>771.68798636358702</v>
      </c>
      <c r="BB264"/>
      <c r="BC264" s="165">
        <f t="shared" si="37"/>
        <v>0.90265897776291526</v>
      </c>
      <c r="BD264" s="463"/>
    </row>
    <row r="265" spans="1:56">
      <c r="A265" s="21" t="s">
        <v>300</v>
      </c>
      <c r="B265" s="29" t="s">
        <v>52</v>
      </c>
      <c r="C265" s="98">
        <v>-10</v>
      </c>
      <c r="D265" s="98">
        <v>-6</v>
      </c>
      <c r="E265" s="98">
        <v>-11</v>
      </c>
      <c r="F265" s="98">
        <v>-6</v>
      </c>
      <c r="G265" s="103">
        <v>-33</v>
      </c>
      <c r="H265" s="98">
        <v>-6.4322613456557498</v>
      </c>
      <c r="I265" s="98">
        <v>-10.423940012184501</v>
      </c>
      <c r="J265" s="98">
        <v>-18.804828523695502</v>
      </c>
      <c r="K265" s="98">
        <v>-8.2426983146188597</v>
      </c>
      <c r="L265" s="103">
        <v>-43.903728196154603</v>
      </c>
      <c r="M265" s="135">
        <v>-10.1936132971158</v>
      </c>
      <c r="N265" s="135">
        <v>-15.542041266324199</v>
      </c>
      <c r="O265" s="135">
        <v>-13.0197269677868</v>
      </c>
      <c r="P265" s="135">
        <v>-9.0466184687731896</v>
      </c>
      <c r="Q265" s="103">
        <v>-47.802</v>
      </c>
      <c r="R265" s="135">
        <v>-3.94800151571207</v>
      </c>
      <c r="S265" s="135">
        <v>-11.564003701550099</v>
      </c>
      <c r="T265" s="135">
        <v>-7.7960031134021399</v>
      </c>
      <c r="U265" s="135">
        <v>-6.2110028255347904</v>
      </c>
      <c r="V265" s="103">
        <v>-29.519011156199099</v>
      </c>
      <c r="W265" s="135">
        <v>-4.3840013291200499</v>
      </c>
      <c r="X265" s="135">
        <v>-8.5660028012940597</v>
      </c>
      <c r="Y265" s="135">
        <v>-9.5740029488037095</v>
      </c>
      <c r="Z265" s="135">
        <v>-9.5330088037665508</v>
      </c>
      <c r="AA265" s="103">
        <v>-32.057015882984402</v>
      </c>
      <c r="AB265" s="135">
        <v>-15.8215301230204</v>
      </c>
      <c r="AC265" s="135">
        <v>-23.422598296885798</v>
      </c>
      <c r="AD265" s="135">
        <v>-22.652578878223402</v>
      </c>
      <c r="AE265" s="135">
        <v>-22.6927332747096</v>
      </c>
      <c r="AF265" s="103">
        <v>-84.589440572839095</v>
      </c>
      <c r="AG265" s="135">
        <v>-15.6014798926517</v>
      </c>
      <c r="AH265" s="135">
        <v>-22.999829299755898</v>
      </c>
      <c r="AI265" s="135">
        <v>-26.490426269794501</v>
      </c>
      <c r="AJ265" s="135">
        <v>-25.221795134520399</v>
      </c>
      <c r="AK265" s="103">
        <v>-90.313530596722501</v>
      </c>
      <c r="AL265" s="135">
        <v>-5.9952626646922402</v>
      </c>
      <c r="AM265" s="135">
        <v>-5.9952626646922402</v>
      </c>
      <c r="AN265" s="135">
        <v>-42.759600071979001</v>
      </c>
      <c r="AO265" s="135">
        <v>-42.759600071979058</v>
      </c>
      <c r="AP265" s="135">
        <v>-33.224077002145798</v>
      </c>
      <c r="AQ265" s="349">
        <v>-33.224077002145805</v>
      </c>
      <c r="AR265" s="135">
        <v>-38.132601684001003</v>
      </c>
      <c r="AS265" s="408">
        <f t="shared" si="39"/>
        <v>-38.132601684000889</v>
      </c>
      <c r="AT265" s="103">
        <v>-120.11154142281799</v>
      </c>
      <c r="AU265" s="103">
        <v>-120.11154142281799</v>
      </c>
      <c r="AV265" s="135">
        <v>-29.1662976992043</v>
      </c>
      <c r="AW265" s="135">
        <v>-48.012863367102597</v>
      </c>
      <c r="AX265" s="135">
        <v>-48.200949879256001</v>
      </c>
      <c r="AY265" s="135">
        <v>-36.840672733226299</v>
      </c>
      <c r="AZ265" s="103">
        <v>-162.22078367878899</v>
      </c>
      <c r="BA265" s="135">
        <v>-49.757924632945603</v>
      </c>
      <c r="BB265"/>
      <c r="BC265" s="165">
        <f t="shared" si="37"/>
        <v>0.70600756894499761</v>
      </c>
      <c r="BD265" s="463"/>
    </row>
    <row r="266" spans="1:56">
      <c r="A266" s="21" t="s">
        <v>301</v>
      </c>
      <c r="B266" s="36" t="s">
        <v>54</v>
      </c>
      <c r="C266" s="61">
        <v>334</v>
      </c>
      <c r="D266" s="61">
        <v>108</v>
      </c>
      <c r="E266" s="61">
        <v>312</v>
      </c>
      <c r="F266" s="61">
        <v>76</v>
      </c>
      <c r="G266" s="61">
        <v>830</v>
      </c>
      <c r="H266" s="61">
        <v>162.88270652961199</v>
      </c>
      <c r="I266" s="61">
        <v>362.97243829809599</v>
      </c>
      <c r="J266" s="61">
        <v>458.31025321800001</v>
      </c>
      <c r="K266" s="61">
        <v>270.593667950081</v>
      </c>
      <c r="L266" s="61">
        <v>1254.75906599579</v>
      </c>
      <c r="M266" s="137">
        <v>303.90404559489599</v>
      </c>
      <c r="N266" s="137">
        <v>431.24729058713598</v>
      </c>
      <c r="O266" s="137">
        <v>397.27918199374199</v>
      </c>
      <c r="P266" s="137">
        <v>174.49685318383101</v>
      </c>
      <c r="Q266" s="61">
        <v>1306.9273713596001</v>
      </c>
      <c r="R266" s="137">
        <v>205.597537880875</v>
      </c>
      <c r="S266" s="137">
        <v>577.64917238533098</v>
      </c>
      <c r="T266" s="137">
        <v>407.99574773846098</v>
      </c>
      <c r="U266" s="137">
        <v>336.65846303515502</v>
      </c>
      <c r="V266" s="61">
        <v>1527.9009210398201</v>
      </c>
      <c r="W266" s="137">
        <v>212.28727922761701</v>
      </c>
      <c r="X266" s="137">
        <v>451.75132462025698</v>
      </c>
      <c r="Y266" s="137">
        <v>475.01090509049601</v>
      </c>
      <c r="Z266" s="137">
        <v>399.00884317859601</v>
      </c>
      <c r="AA266" s="61">
        <v>1538.0583521169699</v>
      </c>
      <c r="AB266" s="137">
        <v>273.42323584067202</v>
      </c>
      <c r="AC266" s="137">
        <v>379.09608321014798</v>
      </c>
      <c r="AD266" s="137">
        <v>349.67225725616697</v>
      </c>
      <c r="AE266" s="137">
        <v>328.22496470476102</v>
      </c>
      <c r="AF266" s="61">
        <v>1330.41654101175</v>
      </c>
      <c r="AG266" s="137">
        <v>276.27111826341297</v>
      </c>
      <c r="AH266" s="137">
        <v>472.98032646577002</v>
      </c>
      <c r="AI266" s="137">
        <v>451.67065714998199</v>
      </c>
      <c r="AJ266" s="137">
        <v>409.95100653206902</v>
      </c>
      <c r="AK266" s="61">
        <v>1610.8731084112301</v>
      </c>
      <c r="AL266" s="137">
        <v>-43.060987090935598</v>
      </c>
      <c r="AM266" s="137">
        <v>-43.060987090935598</v>
      </c>
      <c r="AN266" s="137">
        <v>842.70517026282801</v>
      </c>
      <c r="AO266" s="137">
        <v>842.70517026282755</v>
      </c>
      <c r="AP266" s="137">
        <v>411.83833845968297</v>
      </c>
      <c r="AQ266" s="348">
        <v>411.83833845968809</v>
      </c>
      <c r="AR266" s="137">
        <v>499.22032238757299</v>
      </c>
      <c r="AS266" s="348">
        <f t="shared" si="39"/>
        <v>499.22032238757004</v>
      </c>
      <c r="AT266" s="61">
        <v>1710.70284401915</v>
      </c>
      <c r="AU266" s="61">
        <v>1710.70284401915</v>
      </c>
      <c r="AV266" s="137">
        <v>376.41767472180902</v>
      </c>
      <c r="AW266" s="137">
        <v>622.02820324153697</v>
      </c>
      <c r="AX266" s="137">
        <v>487.946974360968</v>
      </c>
      <c r="AY266" s="137">
        <v>524.95212027727905</v>
      </c>
      <c r="AZ266" s="61">
        <v>2011.3449726015899</v>
      </c>
      <c r="BA266" s="137">
        <v>721.93006173064202</v>
      </c>
      <c r="BB266"/>
      <c r="BC266" s="165">
        <f t="shared" si="37"/>
        <v>0.9178962897111127</v>
      </c>
      <c r="BD266" s="463"/>
    </row>
    <row r="267" spans="1:56">
      <c r="A267" s="112" t="s">
        <v>286</v>
      </c>
      <c r="B267" s="31" t="s">
        <v>287</v>
      </c>
      <c r="C267" s="95">
        <v>6</v>
      </c>
      <c r="D267" s="95">
        <v>82</v>
      </c>
      <c r="E267" s="95">
        <v>50</v>
      </c>
      <c r="F267" s="96">
        <v>-62</v>
      </c>
      <c r="G267" s="97">
        <v>76</v>
      </c>
      <c r="H267" s="96">
        <v>9</v>
      </c>
      <c r="I267" s="96">
        <v>-1.84</v>
      </c>
      <c r="J267" s="96">
        <v>-44.264199999999995</v>
      </c>
      <c r="K267" s="96">
        <v>-2.9040079999999975</v>
      </c>
      <c r="L267" s="97">
        <v>-49.008207999999996</v>
      </c>
      <c r="M267" s="96">
        <v>-45.795000000000002</v>
      </c>
      <c r="N267" s="96">
        <v>-18.306513462000005</v>
      </c>
      <c r="O267" s="96">
        <v>-8.6691252104548511</v>
      </c>
      <c r="P267" s="96">
        <v>-5.9430000000000005</v>
      </c>
      <c r="Q267" s="97">
        <v>-32.918638672454861</v>
      </c>
      <c r="R267" s="96">
        <v>6.4225631964237335</v>
      </c>
      <c r="S267" s="96">
        <v>18.990536961917407</v>
      </c>
      <c r="T267" s="96">
        <v>-15.508594225078738</v>
      </c>
      <c r="U267" s="96">
        <v>23.018858073855821</v>
      </c>
      <c r="V267" s="97">
        <v>26.500800810694486</v>
      </c>
      <c r="W267" s="96">
        <v>-19.621725403432151</v>
      </c>
      <c r="X267" s="96">
        <v>-8.8014146844885079</v>
      </c>
      <c r="Y267" s="96">
        <v>-2.8559999999999999</v>
      </c>
      <c r="Z267" s="96">
        <v>-15.66451386</v>
      </c>
      <c r="AA267" s="97">
        <v>-27.321928544488507</v>
      </c>
      <c r="AB267" s="96">
        <v>67.651459041976182</v>
      </c>
      <c r="AC267" s="96">
        <v>-54.70509400000001</v>
      </c>
      <c r="AD267" s="96">
        <v>9.1194749999999978</v>
      </c>
      <c r="AE267" s="96">
        <v>-7.0873139785744712</v>
      </c>
      <c r="AF267" s="97">
        <v>-52.67293297857448</v>
      </c>
      <c r="AG267" s="96">
        <v>1.0359859999999994</v>
      </c>
      <c r="AH267" s="96">
        <v>-11.30322</v>
      </c>
      <c r="AI267" s="96">
        <v>-1.0258693032199964</v>
      </c>
      <c r="AJ267" s="96">
        <v>3.2349794471890401</v>
      </c>
      <c r="AK267" s="97">
        <v>-9.0941098560309577</v>
      </c>
      <c r="AL267" s="96">
        <v>-10.136394986728453</v>
      </c>
      <c r="AM267" s="96">
        <v>-10.136394986728453</v>
      </c>
      <c r="AN267" s="96">
        <v>57.268422303964861</v>
      </c>
      <c r="AO267" s="96">
        <v>57.268422303964861</v>
      </c>
      <c r="AP267" s="96">
        <v>-0.37166374532815283</v>
      </c>
      <c r="AQ267" s="96" t="s">
        <v>639</v>
      </c>
      <c r="AR267" s="96">
        <v>-45.430041239668157</v>
      </c>
      <c r="AS267" s="95"/>
      <c r="AT267" s="97">
        <v>1.3303223322400957</v>
      </c>
      <c r="AU267" s="97">
        <v>1.3303223322400957</v>
      </c>
      <c r="AV267" s="96">
        <v>-22.988375524996417</v>
      </c>
      <c r="AW267" s="96">
        <v>-11.344628835418817</v>
      </c>
      <c r="AX267" s="96">
        <v>0.44170413753803173</v>
      </c>
      <c r="AY267" s="96">
        <v>5.6697067743988061</v>
      </c>
      <c r="AZ267" s="96">
        <v>-28.221593448478394</v>
      </c>
      <c r="BA267" s="96">
        <f t="shared" ref="BA267" si="41">BA289</f>
        <v>5.3372349736206024</v>
      </c>
      <c r="BB267"/>
      <c r="BC267" s="165" t="str">
        <f t="shared" si="37"/>
        <v>ns</v>
      </c>
      <c r="BD267" s="463"/>
    </row>
    <row r="268" spans="1:56">
      <c r="A268" s="21"/>
      <c r="B268" s="85"/>
      <c r="C268" s="85"/>
      <c r="D268" s="85"/>
      <c r="E268" s="85"/>
      <c r="F268" s="85"/>
      <c r="G268" s="85"/>
      <c r="H268" s="85"/>
      <c r="I268" s="85"/>
      <c r="J268" s="85"/>
      <c r="K268" s="85"/>
      <c r="L268" s="85"/>
      <c r="M268" s="131"/>
      <c r="N268" s="131"/>
      <c r="O268" s="131"/>
      <c r="P268" s="131"/>
      <c r="Q268" s="85"/>
      <c r="R268" s="131"/>
      <c r="S268" s="131"/>
      <c r="T268" s="131"/>
      <c r="U268" s="131"/>
      <c r="V268" s="85"/>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402"/>
      <c r="AT268" s="131"/>
      <c r="AU268" s="131"/>
      <c r="AV268" s="131"/>
      <c r="AW268" s="131"/>
      <c r="AX268" s="131"/>
      <c r="AY268" s="131"/>
      <c r="AZ268" s="131"/>
      <c r="BA268" s="131"/>
      <c r="BB268"/>
      <c r="BC268" s="165"/>
      <c r="BD268" s="463"/>
    </row>
    <row r="269" spans="1:56" ht="16.5" thickBot="1">
      <c r="A269" s="113"/>
      <c r="B269" s="114" t="s">
        <v>302</v>
      </c>
      <c r="C269" s="115"/>
      <c r="D269" s="115"/>
      <c r="E269" s="115"/>
      <c r="F269" s="115"/>
      <c r="G269" s="115"/>
      <c r="H269" s="115"/>
      <c r="I269" s="115"/>
      <c r="J269" s="115"/>
      <c r="K269" s="115"/>
      <c r="L269" s="115"/>
      <c r="M269" s="156"/>
      <c r="N269" s="156"/>
      <c r="O269" s="156"/>
      <c r="P269" s="156"/>
      <c r="Q269" s="115"/>
      <c r="R269" s="156"/>
      <c r="S269" s="156"/>
      <c r="T269" s="156"/>
      <c r="U269" s="156"/>
      <c r="V269" s="115"/>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c r="BC269" s="369"/>
      <c r="BD269" s="463"/>
    </row>
    <row r="270" spans="1:56">
      <c r="A270" s="113"/>
      <c r="B270" s="85"/>
      <c r="C270" s="85"/>
      <c r="D270" s="85"/>
      <c r="E270" s="85"/>
      <c r="F270" s="85"/>
      <c r="G270" s="85"/>
      <c r="H270" s="85"/>
      <c r="I270" s="85"/>
      <c r="J270" s="85"/>
      <c r="K270" s="85"/>
      <c r="L270" s="85"/>
      <c r="M270" s="131"/>
      <c r="N270" s="131"/>
      <c r="O270" s="131"/>
      <c r="P270" s="131"/>
      <c r="Q270" s="85"/>
      <c r="R270" s="131"/>
      <c r="S270" s="131"/>
      <c r="T270" s="131"/>
      <c r="U270" s="131"/>
      <c r="V270" s="85"/>
      <c r="W270" s="131"/>
      <c r="X270" s="131"/>
      <c r="Y270" s="131"/>
      <c r="Z270" s="131"/>
      <c r="AA270" s="131"/>
      <c r="AB270" s="131"/>
      <c r="AC270" s="131"/>
      <c r="AD270" s="131"/>
      <c r="AE270" s="131"/>
      <c r="AF270" s="131"/>
      <c r="AG270" s="131"/>
      <c r="AH270" s="131"/>
      <c r="AI270" s="131"/>
      <c r="AJ270" s="131"/>
      <c r="AK270" s="131"/>
      <c r="AL270" s="131"/>
      <c r="AM270" s="138" t="s">
        <v>596</v>
      </c>
      <c r="AN270" s="131"/>
      <c r="AO270" s="138" t="s">
        <v>596</v>
      </c>
      <c r="AP270" s="131"/>
      <c r="AQ270" s="138" t="s">
        <v>596</v>
      </c>
      <c r="AR270" s="131"/>
      <c r="AS270" s="410" t="s">
        <v>596</v>
      </c>
      <c r="AT270" s="131"/>
      <c r="AU270" s="138" t="s">
        <v>596</v>
      </c>
      <c r="AV270" s="131"/>
      <c r="AW270" s="131"/>
      <c r="AX270" s="131"/>
      <c r="AY270" s="131"/>
      <c r="AZ270" s="131"/>
      <c r="BA270" s="131"/>
      <c r="BB270"/>
      <c r="BC270" s="167"/>
      <c r="BD270" s="463"/>
    </row>
    <row r="271" spans="1:56" ht="25.5">
      <c r="A271" s="113"/>
      <c r="B271" s="101" t="s">
        <v>24</v>
      </c>
      <c r="C271" s="102" t="s">
        <v>100</v>
      </c>
      <c r="D271" s="102" t="s">
        <v>101</v>
      </c>
      <c r="E271" s="102" t="s">
        <v>102</v>
      </c>
      <c r="F271" s="102" t="s">
        <v>103</v>
      </c>
      <c r="G271" s="102" t="s">
        <v>104</v>
      </c>
      <c r="H271" s="102" t="s">
        <v>483</v>
      </c>
      <c r="I271" s="102" t="s">
        <v>484</v>
      </c>
      <c r="J271" s="102" t="s">
        <v>485</v>
      </c>
      <c r="K271" s="102" t="s">
        <v>486</v>
      </c>
      <c r="L271" s="102" t="s">
        <v>487</v>
      </c>
      <c r="M271" s="138" t="s">
        <v>488</v>
      </c>
      <c r="N271" s="138" t="s">
        <v>489</v>
      </c>
      <c r="O271" s="138" t="s">
        <v>490</v>
      </c>
      <c r="P271" s="138" t="s">
        <v>491</v>
      </c>
      <c r="Q271" s="102" t="s">
        <v>492</v>
      </c>
      <c r="R271" s="138" t="s">
        <v>493</v>
      </c>
      <c r="S271" s="138" t="s">
        <v>494</v>
      </c>
      <c r="T271" s="138" t="s">
        <v>495</v>
      </c>
      <c r="U271" s="138" t="s">
        <v>496</v>
      </c>
      <c r="V271" s="102" t="s">
        <v>497</v>
      </c>
      <c r="W271" s="138" t="s">
        <v>498</v>
      </c>
      <c r="X271" s="138" t="s">
        <v>499</v>
      </c>
      <c r="Y271" s="138" t="s">
        <v>500</v>
      </c>
      <c r="Z271" s="138" t="s">
        <v>501</v>
      </c>
      <c r="AA271" s="138" t="s">
        <v>502</v>
      </c>
      <c r="AB271" s="138" t="s">
        <v>503</v>
      </c>
      <c r="AC271" s="138" t="s">
        <v>504</v>
      </c>
      <c r="AD271" s="138" t="s">
        <v>505</v>
      </c>
      <c r="AE271" s="138" t="s">
        <v>506</v>
      </c>
      <c r="AF271" s="138" t="s">
        <v>507</v>
      </c>
      <c r="AG271" s="138" t="s">
        <v>508</v>
      </c>
      <c r="AH271" s="138" t="s">
        <v>509</v>
      </c>
      <c r="AI271" s="138" t="s">
        <v>510</v>
      </c>
      <c r="AJ271" s="138" t="s">
        <v>511</v>
      </c>
      <c r="AK271" s="138" t="s">
        <v>512</v>
      </c>
      <c r="AL271" s="138" t="s">
        <v>513</v>
      </c>
      <c r="AM271" s="138" t="s">
        <v>513</v>
      </c>
      <c r="AN271" s="138" t="s">
        <v>570</v>
      </c>
      <c r="AO271" s="138" t="s">
        <v>570</v>
      </c>
      <c r="AP271" s="138" t="s">
        <v>574</v>
      </c>
      <c r="AQ271" s="138" t="s">
        <v>574</v>
      </c>
      <c r="AR271" s="138" t="s">
        <v>599</v>
      </c>
      <c r="AS271" s="410" t="str">
        <f>AS249</f>
        <v>Q4-22
Stated</v>
      </c>
      <c r="AT271" s="138" t="s">
        <v>600</v>
      </c>
      <c r="AU271" s="138" t="s">
        <v>600</v>
      </c>
      <c r="AV271" s="138" t="s">
        <v>605</v>
      </c>
      <c r="AW271" s="138" t="s">
        <v>614</v>
      </c>
      <c r="AX271" s="138" t="s">
        <v>619</v>
      </c>
      <c r="AY271" s="138" t="s">
        <v>626</v>
      </c>
      <c r="AZ271" s="138" t="s">
        <v>627</v>
      </c>
      <c r="BA271" s="138" t="str">
        <f t="shared" ref="BA271" si="42">BA$14</f>
        <v>Q1-24
Stated</v>
      </c>
      <c r="BB271"/>
      <c r="BC271" s="370" t="str">
        <f>LEFT($AV:$AV,2)&amp;"/"&amp;LEFT(BA:BA,2)</f>
        <v>Q1/Q1</v>
      </c>
      <c r="BD271" s="463"/>
    </row>
    <row r="272" spans="1:56">
      <c r="A272" s="21"/>
      <c r="B272" s="26"/>
      <c r="C272" s="85"/>
      <c r="D272" s="85"/>
      <c r="E272" s="85"/>
      <c r="F272" s="85"/>
      <c r="G272" s="85"/>
      <c r="H272" s="85"/>
      <c r="I272" s="85"/>
      <c r="J272" s="85"/>
      <c r="K272" s="85"/>
      <c r="L272" s="85"/>
      <c r="M272" s="131"/>
      <c r="N272" s="131"/>
      <c r="O272" s="131"/>
      <c r="P272" s="131"/>
      <c r="Q272" s="85"/>
      <c r="R272" s="131"/>
      <c r="S272" s="131"/>
      <c r="T272" s="131"/>
      <c r="U272" s="131"/>
      <c r="V272" s="85"/>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402"/>
      <c r="AT272" s="131"/>
      <c r="AU272" s="131"/>
      <c r="AV272" s="131"/>
      <c r="AW272" s="131"/>
      <c r="AX272" s="131"/>
      <c r="AY272" s="131"/>
      <c r="AZ272" s="131"/>
      <c r="BA272" s="131"/>
      <c r="BB272"/>
      <c r="BC272" s="341"/>
      <c r="BD272" s="463"/>
    </row>
    <row r="273" spans="1:56">
      <c r="A273" s="105" t="s">
        <v>303</v>
      </c>
      <c r="B273" s="39" t="s">
        <v>26</v>
      </c>
      <c r="C273" s="106">
        <v>1225</v>
      </c>
      <c r="D273" s="106">
        <v>1289</v>
      </c>
      <c r="E273" s="106">
        <v>926</v>
      </c>
      <c r="F273" s="106">
        <v>868</v>
      </c>
      <c r="G273" s="77">
        <v>4308</v>
      </c>
      <c r="H273" s="106">
        <v>1034.8599999999999</v>
      </c>
      <c r="I273" s="106">
        <v>1125.1389999999999</v>
      </c>
      <c r="J273" s="106">
        <v>1212.8820000000001</v>
      </c>
      <c r="K273" s="143">
        <v>1066.9190000000001</v>
      </c>
      <c r="L273" s="77">
        <v>4439.8</v>
      </c>
      <c r="M273" s="144">
        <v>1227.634</v>
      </c>
      <c r="N273" s="144">
        <v>1159.5930000000001</v>
      </c>
      <c r="O273" s="144">
        <v>1038.5360000000001</v>
      </c>
      <c r="P273" s="144">
        <v>1097.443</v>
      </c>
      <c r="Q273" s="77">
        <v>4523.2060000000001</v>
      </c>
      <c r="R273" s="144">
        <v>1120.3800000000001</v>
      </c>
      <c r="S273" s="144">
        <v>1311.5170000000001</v>
      </c>
      <c r="T273" s="144">
        <v>1077.296</v>
      </c>
      <c r="U273" s="144">
        <v>980.45100000000002</v>
      </c>
      <c r="V273" s="77">
        <v>4489.6440000000002</v>
      </c>
      <c r="W273" s="144">
        <v>1120.5350000000001</v>
      </c>
      <c r="X273" s="144">
        <v>1234.376</v>
      </c>
      <c r="Y273" s="144">
        <v>1170.567</v>
      </c>
      <c r="Z273" s="144">
        <v>1141.107</v>
      </c>
      <c r="AA273" s="77">
        <v>4666.585</v>
      </c>
      <c r="AB273" s="144">
        <v>1305.8219999999999</v>
      </c>
      <c r="AC273" s="144">
        <v>1417.893</v>
      </c>
      <c r="AD273" s="144">
        <v>1300.01</v>
      </c>
      <c r="AE273" s="144">
        <v>1144.7670000000001</v>
      </c>
      <c r="AF273" s="77">
        <v>5168.4920000000002</v>
      </c>
      <c r="AG273" s="144">
        <v>1367.3679999999999</v>
      </c>
      <c r="AH273" s="144">
        <v>1278.019</v>
      </c>
      <c r="AI273" s="144">
        <v>1239.0119999999999</v>
      </c>
      <c r="AJ273" s="144">
        <v>1255.5119999999999</v>
      </c>
      <c r="AK273" s="77">
        <v>5139.9110000000001</v>
      </c>
      <c r="AL273" s="144">
        <v>1410.79</v>
      </c>
      <c r="AM273" s="144">
        <v>1410.79</v>
      </c>
      <c r="AN273" s="144">
        <v>1657.8440000000001</v>
      </c>
      <c r="AO273" s="144">
        <v>1657.8440000000001</v>
      </c>
      <c r="AP273" s="144">
        <v>1295.627</v>
      </c>
      <c r="AQ273" s="353">
        <v>1295.6270000000004</v>
      </c>
      <c r="AR273" s="144">
        <v>1373.0640000000001</v>
      </c>
      <c r="AS273" s="353">
        <f t="shared" ref="AS273:AS289" si="43">AU273-AM273-AO273-AQ273</f>
        <v>1373.0639999999994</v>
      </c>
      <c r="AT273" s="77">
        <v>5737.3249999999998</v>
      </c>
      <c r="AU273" s="77">
        <v>5737.3249999999998</v>
      </c>
      <c r="AV273" s="144">
        <v>1691.211</v>
      </c>
      <c r="AW273" s="144">
        <v>1534.7090000000001</v>
      </c>
      <c r="AX273" s="144">
        <v>1415.403</v>
      </c>
      <c r="AY273" s="144">
        <v>1459.8969999999999</v>
      </c>
      <c r="AZ273" s="77">
        <v>6101.22</v>
      </c>
      <c r="BA273" s="144">
        <v>1758.123</v>
      </c>
      <c r="BB273"/>
      <c r="BC273" s="165">
        <f t="shared" ref="BC273:BC289" si="44">IF(ISERROR($BA273/AV273),"ns",IF($BA273/AV273&gt;200%,"x"&amp;(ROUND($BA273/AV273,1)),IF($BA273/AV273&lt;0,"ns",$BA273/AV273-1)))</f>
        <v>3.9564548716866321E-2</v>
      </c>
      <c r="BD273" s="463"/>
    </row>
    <row r="274" spans="1:56">
      <c r="A274" s="111" t="s">
        <v>286</v>
      </c>
      <c r="B274" s="41" t="s">
        <v>287</v>
      </c>
      <c r="C274" s="108">
        <v>6</v>
      </c>
      <c r="D274" s="108">
        <v>82</v>
      </c>
      <c r="E274" s="108">
        <v>50</v>
      </c>
      <c r="F274" s="108">
        <v>-62</v>
      </c>
      <c r="G274" s="78">
        <v>76</v>
      </c>
      <c r="H274" s="108">
        <v>13</v>
      </c>
      <c r="I274" s="108">
        <v>-3</v>
      </c>
      <c r="J274" s="108">
        <v>-69</v>
      </c>
      <c r="K274" s="145">
        <v>-4.3326029999999953</v>
      </c>
      <c r="L274" s="78">
        <v>-76.332602999999992</v>
      </c>
      <c r="M274" s="146">
        <v>-72.290000000000006</v>
      </c>
      <c r="N274" s="146">
        <v>-28.556000000000001</v>
      </c>
      <c r="O274" s="146">
        <v>-13.499278750772001</v>
      </c>
      <c r="P274" s="146">
        <v>-8.6240000000000006</v>
      </c>
      <c r="Q274" s="78">
        <v>-50.679278750772006</v>
      </c>
      <c r="R274" s="146">
        <v>9.3647185108776405</v>
      </c>
      <c r="S274" s="146">
        <v>25.491601708055697</v>
      </c>
      <c r="T274" s="146">
        <v>-21.385000406370782</v>
      </c>
      <c r="U274" s="146">
        <v>31.74099999776729</v>
      </c>
      <c r="V274" s="78">
        <v>35.847601299452208</v>
      </c>
      <c r="W274" s="146">
        <v>-27.056650000000001</v>
      </c>
      <c r="X274" s="146">
        <v>-12.136384115335183</v>
      </c>
      <c r="Y274" s="146">
        <v>-3.9400000000000004</v>
      </c>
      <c r="Z274" s="146">
        <v>-21.6</v>
      </c>
      <c r="AA274" s="78">
        <v>-37.676384115335182</v>
      </c>
      <c r="AB274" s="146">
        <v>103.51650659627447</v>
      </c>
      <c r="AC274" s="146">
        <v>-81.688494000000006</v>
      </c>
      <c r="AD274" s="146">
        <v>11.998682999999998</v>
      </c>
      <c r="AE274" s="146">
        <v>-12.310863596274469</v>
      </c>
      <c r="AF274" s="78">
        <v>-82.000674596274479</v>
      </c>
      <c r="AG274" s="146">
        <v>1.173</v>
      </c>
      <c r="AH274" s="146">
        <v>-15.877743000000001</v>
      </c>
      <c r="AI274" s="146">
        <v>-1.6049329999109383</v>
      </c>
      <c r="AJ274" s="146">
        <v>4.5889363680617734</v>
      </c>
      <c r="AK274" s="78">
        <v>-12.893739631849165</v>
      </c>
      <c r="AL274" s="146">
        <v>-13.976176611000003</v>
      </c>
      <c r="AM274" s="146">
        <v>-13.976176611000003</v>
      </c>
      <c r="AN274" s="146">
        <v>78.972011193166907</v>
      </c>
      <c r="AO274" s="146">
        <v>78.972011193166907</v>
      </c>
      <c r="AP274" s="146">
        <v>-0.51337405151488547</v>
      </c>
      <c r="AQ274" s="350">
        <f t="shared" ref="AQ274" si="45">AQ296+AQ318</f>
        <v>-0.51337405151488369</v>
      </c>
      <c r="AR274" s="146">
        <v>-62.646643668918671</v>
      </c>
      <c r="AS274" s="350">
        <f t="shared" si="43"/>
        <v>-62.646643668918671</v>
      </c>
      <c r="AT274" s="78">
        <v>1.835816861733349</v>
      </c>
      <c r="AU274" s="78">
        <v>1.835816861733349</v>
      </c>
      <c r="AV274" s="146">
        <v>-31.699441114694235</v>
      </c>
      <c r="AW274" s="146">
        <v>-15.644075440466304</v>
      </c>
      <c r="AX274" s="146">
        <v>0.61000772771580136</v>
      </c>
      <c r="AY274" s="146">
        <v>7.8188203941586938</v>
      </c>
      <c r="AZ274" s="97">
        <v>-38.914688433286045</v>
      </c>
      <c r="BA274" s="146">
        <f t="shared" ref="BA274" si="46">BA296+BA318</f>
        <v>7.36</v>
      </c>
      <c r="BB274"/>
      <c r="BC274" s="165" t="str">
        <f t="shared" si="44"/>
        <v>ns</v>
      </c>
      <c r="BD274" s="463"/>
    </row>
    <row r="275" spans="1:56">
      <c r="A275" s="21" t="s">
        <v>304</v>
      </c>
      <c r="B275" s="29" t="s">
        <v>28</v>
      </c>
      <c r="C275" s="98">
        <v>-711</v>
      </c>
      <c r="D275" s="98">
        <v>-575</v>
      </c>
      <c r="E275" s="98">
        <v>-570</v>
      </c>
      <c r="F275" s="98">
        <v>-686</v>
      </c>
      <c r="G275" s="103">
        <v>-2542</v>
      </c>
      <c r="H275" s="92">
        <v>-752.13199999999995</v>
      </c>
      <c r="I275" s="92">
        <v>-603.62599999999998</v>
      </c>
      <c r="J275" s="92">
        <v>-591.33900000000006</v>
      </c>
      <c r="K275" s="92">
        <v>-635.64099999999996</v>
      </c>
      <c r="L275" s="93">
        <v>-2582.7379999999998</v>
      </c>
      <c r="M275" s="92">
        <v>-783.22699999999998</v>
      </c>
      <c r="N275" s="92">
        <v>-592.09299999999996</v>
      </c>
      <c r="O275" s="92">
        <v>-589.26499999999999</v>
      </c>
      <c r="P275" s="92">
        <v>-655.971</v>
      </c>
      <c r="Q275" s="93">
        <v>-2620.556</v>
      </c>
      <c r="R275" s="92">
        <v>-770.73</v>
      </c>
      <c r="S275" s="92">
        <v>-643.43899999999996</v>
      </c>
      <c r="T275" s="92">
        <v>-613.22799999999995</v>
      </c>
      <c r="U275" s="92">
        <v>-645.51199999999994</v>
      </c>
      <c r="V275" s="93">
        <v>-2672.9090000000001</v>
      </c>
      <c r="W275" s="92">
        <v>-818.7360000000001</v>
      </c>
      <c r="X275" s="92">
        <v>-615.85</v>
      </c>
      <c r="Y275" s="92">
        <v>-636.49300000000005</v>
      </c>
      <c r="Z275" s="92">
        <v>-684.84799999999996</v>
      </c>
      <c r="AA275" s="93">
        <v>-2755.9270000000001</v>
      </c>
      <c r="AB275" s="92">
        <v>-846.86000000000013</v>
      </c>
      <c r="AC275" s="92">
        <v>-698.08100000000002</v>
      </c>
      <c r="AD275" s="92">
        <v>-649.94000000000005</v>
      </c>
      <c r="AE275" s="92">
        <v>-686.57100000000003</v>
      </c>
      <c r="AF275" s="93">
        <v>-2881.4520000000002</v>
      </c>
      <c r="AG275" s="92">
        <v>-983.346</v>
      </c>
      <c r="AH275" s="92">
        <v>-683.60699999999997</v>
      </c>
      <c r="AI275" s="92">
        <v>-680.46100000000001</v>
      </c>
      <c r="AJ275" s="92">
        <v>-719.51400000000001</v>
      </c>
      <c r="AK275" s="93">
        <v>-3066.9279999999999</v>
      </c>
      <c r="AL275" s="92">
        <v>-1126.1020000000001</v>
      </c>
      <c r="AM275" s="92">
        <v>-1126.1020000000001</v>
      </c>
      <c r="AN275" s="92">
        <v>-738.51400000000001</v>
      </c>
      <c r="AO275" s="92">
        <v>-738.51400000000001</v>
      </c>
      <c r="AP275" s="92">
        <v>-763.79399999999998</v>
      </c>
      <c r="AQ275" s="346">
        <v>-763.79399999999964</v>
      </c>
      <c r="AR275" s="92">
        <v>-778.77599999999995</v>
      </c>
      <c r="AS275" s="406">
        <f t="shared" si="43"/>
        <v>-778.77600000000007</v>
      </c>
      <c r="AT275" s="93">
        <v>-3407.1860000000001</v>
      </c>
      <c r="AU275" s="93">
        <v>-3407.1860000000001</v>
      </c>
      <c r="AV275" s="92">
        <v>-1153.79</v>
      </c>
      <c r="AW275" s="92">
        <v>-807.72199999999998</v>
      </c>
      <c r="AX275" s="92">
        <v>-806.20600000000002</v>
      </c>
      <c r="AY275" s="92">
        <v>-848.41</v>
      </c>
      <c r="AZ275" s="93">
        <v>-3616.1280000000002</v>
      </c>
      <c r="BA275" s="92">
        <v>-922.76400000000001</v>
      </c>
      <c r="BB275"/>
      <c r="BC275" s="165">
        <f t="shared" si="44"/>
        <v>-0.20023227797086118</v>
      </c>
      <c r="BD275" s="463"/>
    </row>
    <row r="276" spans="1:56">
      <c r="A276" s="94" t="s">
        <v>305</v>
      </c>
      <c r="B276" s="31" t="s">
        <v>30</v>
      </c>
      <c r="C276" s="95"/>
      <c r="D276" s="95"/>
      <c r="E276" s="95"/>
      <c r="F276" s="96"/>
      <c r="G276" s="97"/>
      <c r="H276" s="96">
        <v>-124.7</v>
      </c>
      <c r="I276" s="96">
        <v>-16.089999999999982</v>
      </c>
      <c r="J276" s="96">
        <v>0</v>
      </c>
      <c r="K276" s="96">
        <v>0</v>
      </c>
      <c r="L276" s="97">
        <v>-140.79</v>
      </c>
      <c r="M276" s="96">
        <v>-131.02000000000001</v>
      </c>
      <c r="N276" s="96">
        <v>-7.6799999999999784</v>
      </c>
      <c r="O276" s="96">
        <v>0</v>
      </c>
      <c r="P276" s="96">
        <v>0</v>
      </c>
      <c r="Q276" s="97">
        <v>-138.69999999999999</v>
      </c>
      <c r="R276" s="96">
        <v>-151.72386938345699</v>
      </c>
      <c r="S276" s="96">
        <v>-3.0708749452044901</v>
      </c>
      <c r="T276" s="96">
        <v>0</v>
      </c>
      <c r="U276" s="96">
        <v>0</v>
      </c>
      <c r="V276" s="97">
        <v>-154.79474432866147</v>
      </c>
      <c r="W276" s="96">
        <v>-169.4090039666857</v>
      </c>
      <c r="X276" s="96">
        <v>8.1296688127015031</v>
      </c>
      <c r="Y276" s="96">
        <v>0</v>
      </c>
      <c r="Z276" s="96">
        <v>1.5398418895529176E-7</v>
      </c>
      <c r="AA276" s="97">
        <v>-161.279335</v>
      </c>
      <c r="AB276" s="96">
        <v>-178.44003759389528</v>
      </c>
      <c r="AC276" s="96">
        <v>-53.170091173117129</v>
      </c>
      <c r="AD276" s="96">
        <v>0</v>
      </c>
      <c r="AE276" s="96">
        <v>0</v>
      </c>
      <c r="AF276" s="97">
        <v>-231.61012876701241</v>
      </c>
      <c r="AG276" s="96">
        <v>-294.09025723532761</v>
      </c>
      <c r="AH276" s="96">
        <v>-0.82774393465109597</v>
      </c>
      <c r="AI276" s="96">
        <v>0</v>
      </c>
      <c r="AJ276" s="96">
        <v>0</v>
      </c>
      <c r="AK276" s="97">
        <v>-294.91800116997871</v>
      </c>
      <c r="AL276" s="96">
        <v>-383.13700105362466</v>
      </c>
      <c r="AM276" s="96">
        <v>-383.13700105362466</v>
      </c>
      <c r="AN276" s="96">
        <v>-0.8628276152598886</v>
      </c>
      <c r="AO276" s="96">
        <v>-0.8628276152598886</v>
      </c>
      <c r="AP276" s="96">
        <v>0</v>
      </c>
      <c r="AQ276" s="347">
        <v>0</v>
      </c>
      <c r="AR276" s="96">
        <v>0</v>
      </c>
      <c r="AS276" s="347">
        <f t="shared" si="43"/>
        <v>4.2632564145606011E-14</v>
      </c>
      <c r="AT276" s="97">
        <v>-383.9998286688845</v>
      </c>
      <c r="AU276" s="97">
        <v>-383.9998286688845</v>
      </c>
      <c r="AV276" s="96">
        <v>-269.80049565409092</v>
      </c>
      <c r="AW276" s="96">
        <v>-0.86850434590907355</v>
      </c>
      <c r="AX276" s="96">
        <v>0</v>
      </c>
      <c r="AY276" s="96">
        <v>0</v>
      </c>
      <c r="AZ276" s="97">
        <v>-270.66899999999998</v>
      </c>
      <c r="BA276" s="96">
        <v>0</v>
      </c>
      <c r="BB276"/>
      <c r="BC276" s="165">
        <f t="shared" si="44"/>
        <v>-1</v>
      </c>
      <c r="BD276" s="463"/>
    </row>
    <row r="277" spans="1:56">
      <c r="A277" s="21" t="s">
        <v>306</v>
      </c>
      <c r="B277" s="28" t="s">
        <v>32</v>
      </c>
      <c r="C277" s="60">
        <v>514</v>
      </c>
      <c r="D277" s="60">
        <v>714</v>
      </c>
      <c r="E277" s="60">
        <v>356</v>
      </c>
      <c r="F277" s="60">
        <v>182</v>
      </c>
      <c r="G277" s="61">
        <v>1766</v>
      </c>
      <c r="H277" s="60">
        <v>282.72800000000001</v>
      </c>
      <c r="I277" s="60">
        <v>521.51300000000003</v>
      </c>
      <c r="J277" s="74">
        <v>621.54300000000001</v>
      </c>
      <c r="K277" s="74">
        <v>431.27800000000002</v>
      </c>
      <c r="L277" s="61">
        <v>1857.0619999999999</v>
      </c>
      <c r="M277" s="139">
        <v>444.40699999999998</v>
      </c>
      <c r="N277" s="139">
        <v>567.5</v>
      </c>
      <c r="O277" s="139">
        <v>449.27100000000002</v>
      </c>
      <c r="P277" s="139">
        <v>441.47199999999998</v>
      </c>
      <c r="Q277" s="61">
        <v>1902.65</v>
      </c>
      <c r="R277" s="139">
        <v>349.65</v>
      </c>
      <c r="S277" s="139">
        <v>668.07799999999997</v>
      </c>
      <c r="T277" s="139">
        <v>464.06799999999998</v>
      </c>
      <c r="U277" s="139">
        <v>334.93900000000002</v>
      </c>
      <c r="V277" s="61">
        <v>1816.7349999999999</v>
      </c>
      <c r="W277" s="139">
        <v>301.79899999999998</v>
      </c>
      <c r="X277" s="139">
        <v>618.52599999999995</v>
      </c>
      <c r="Y277" s="139">
        <v>534.07399999999996</v>
      </c>
      <c r="Z277" s="139">
        <v>456.25900000000001</v>
      </c>
      <c r="AA277" s="61">
        <v>1910.6579999999999</v>
      </c>
      <c r="AB277" s="139">
        <v>458.96199999999999</v>
      </c>
      <c r="AC277" s="139">
        <v>719.81200000000001</v>
      </c>
      <c r="AD277" s="139">
        <v>650.07000000000005</v>
      </c>
      <c r="AE277" s="139">
        <v>458.19600000000003</v>
      </c>
      <c r="AF277" s="61">
        <v>2287.04</v>
      </c>
      <c r="AG277" s="139">
        <v>384.02199999999999</v>
      </c>
      <c r="AH277" s="139">
        <v>594.41200000000003</v>
      </c>
      <c r="AI277" s="139">
        <v>558.55100000000004</v>
      </c>
      <c r="AJ277" s="139">
        <v>535.99800000000005</v>
      </c>
      <c r="AK277" s="61">
        <v>2072.9830000000002</v>
      </c>
      <c r="AL277" s="139">
        <v>284.68799999999999</v>
      </c>
      <c r="AM277" s="139">
        <v>284.68799999999999</v>
      </c>
      <c r="AN277" s="139">
        <v>919.33</v>
      </c>
      <c r="AO277" s="139">
        <v>919.33</v>
      </c>
      <c r="AP277" s="139">
        <v>531.83299999999997</v>
      </c>
      <c r="AQ277" s="348">
        <v>531.83300000000008</v>
      </c>
      <c r="AR277" s="139">
        <v>594.28800000000001</v>
      </c>
      <c r="AS277" s="348">
        <f t="shared" si="43"/>
        <v>594.28800000000001</v>
      </c>
      <c r="AT277" s="61">
        <v>2330.1390000000001</v>
      </c>
      <c r="AU277" s="61">
        <v>2330.1390000000001</v>
      </c>
      <c r="AV277" s="139">
        <v>537.42100000000005</v>
      </c>
      <c r="AW277" s="139">
        <v>726.98699999999997</v>
      </c>
      <c r="AX277" s="139">
        <v>609.197</v>
      </c>
      <c r="AY277" s="139">
        <v>611.48699999999997</v>
      </c>
      <c r="AZ277" s="61">
        <v>2485.0920000000001</v>
      </c>
      <c r="BA277" s="139">
        <v>835.35900000000004</v>
      </c>
      <c r="BB277"/>
      <c r="BC277" s="165">
        <f t="shared" si="44"/>
        <v>0.55438473747769423</v>
      </c>
      <c r="BD277" s="463"/>
    </row>
    <row r="278" spans="1:56">
      <c r="A278" s="21" t="s">
        <v>307</v>
      </c>
      <c r="B278" s="29" t="s">
        <v>34</v>
      </c>
      <c r="C278" s="98">
        <v>-81</v>
      </c>
      <c r="D278" s="98">
        <v>-384</v>
      </c>
      <c r="E278" s="98">
        <v>-78</v>
      </c>
      <c r="F278" s="98">
        <v>-112</v>
      </c>
      <c r="G278" s="103">
        <v>-655</v>
      </c>
      <c r="H278" s="92">
        <v>-121.804</v>
      </c>
      <c r="I278" s="92">
        <v>-165.96199999999999</v>
      </c>
      <c r="J278" s="92">
        <v>-166.00200000000001</v>
      </c>
      <c r="K278" s="92">
        <v>-103.393</v>
      </c>
      <c r="L278" s="93">
        <v>-557.16099999999994</v>
      </c>
      <c r="M278" s="92">
        <v>-146.191</v>
      </c>
      <c r="N278" s="92">
        <v>-81.350999999999999</v>
      </c>
      <c r="O278" s="92">
        <v>-53.63</v>
      </c>
      <c r="P278" s="92">
        <v>-37.170999999999999</v>
      </c>
      <c r="Q278" s="93">
        <v>-318.34300000000002</v>
      </c>
      <c r="R278" s="92">
        <v>-64.52</v>
      </c>
      <c r="S278" s="92">
        <v>45.63</v>
      </c>
      <c r="T278" s="92">
        <v>51.518000000000001</v>
      </c>
      <c r="U278" s="92">
        <v>27.928999999999998</v>
      </c>
      <c r="V278" s="93">
        <v>60.557000000000002</v>
      </c>
      <c r="W278" s="92">
        <v>14.522</v>
      </c>
      <c r="X278" s="92">
        <v>-67.441000000000003</v>
      </c>
      <c r="Y278" s="92">
        <v>-47.753999999999998</v>
      </c>
      <c r="Z278" s="92">
        <v>-54.698999999999998</v>
      </c>
      <c r="AA278" s="93">
        <v>-155.37200000000001</v>
      </c>
      <c r="AB278" s="92">
        <v>-156.988</v>
      </c>
      <c r="AC278" s="92">
        <v>-338.65800000000002</v>
      </c>
      <c r="AD278" s="92">
        <v>-220.029</v>
      </c>
      <c r="AE278" s="92">
        <v>-107.857</v>
      </c>
      <c r="AF278" s="93">
        <v>-823.53200000000004</v>
      </c>
      <c r="AG278" s="92">
        <v>-71.685000000000002</v>
      </c>
      <c r="AH278" s="92">
        <v>39.988999999999997</v>
      </c>
      <c r="AI278" s="92">
        <v>-13.582000000000001</v>
      </c>
      <c r="AJ278" s="92">
        <v>-1.6970000000000001</v>
      </c>
      <c r="AK278" s="93">
        <v>-46.975000000000001</v>
      </c>
      <c r="AL278" s="92">
        <v>-278.767</v>
      </c>
      <c r="AM278" s="92">
        <v>-278.767</v>
      </c>
      <c r="AN278" s="92">
        <v>75.094999999999999</v>
      </c>
      <c r="AO278" s="92">
        <v>75.094999999999999</v>
      </c>
      <c r="AP278" s="92">
        <v>-32.255000000000003</v>
      </c>
      <c r="AQ278" s="346">
        <v>-32.254999999999995</v>
      </c>
      <c r="AR278" s="92">
        <v>-12.379</v>
      </c>
      <c r="AS278" s="406">
        <f t="shared" si="43"/>
        <v>-12.379000000000019</v>
      </c>
      <c r="AT278" s="93">
        <v>-248.30600000000001</v>
      </c>
      <c r="AU278" s="93">
        <v>-248.30600000000001</v>
      </c>
      <c r="AV278" s="92">
        <v>-35.512</v>
      </c>
      <c r="AW278" s="92">
        <v>-29.925999999999998</v>
      </c>
      <c r="AX278" s="92">
        <v>-14.145</v>
      </c>
      <c r="AY278" s="92">
        <v>-31.623000000000001</v>
      </c>
      <c r="AZ278" s="93">
        <v>-111.206</v>
      </c>
      <c r="BA278" s="92">
        <v>36.615000000000002</v>
      </c>
      <c r="BB278"/>
      <c r="BC278" s="165" t="str">
        <f t="shared" si="44"/>
        <v>ns</v>
      </c>
      <c r="BD278" s="463"/>
    </row>
    <row r="279" spans="1:56">
      <c r="A279" s="94" t="s">
        <v>308</v>
      </c>
      <c r="B279" s="31" t="s">
        <v>36</v>
      </c>
      <c r="C279" s="95"/>
      <c r="D279" s="95"/>
      <c r="E279" s="95"/>
      <c r="F279" s="96"/>
      <c r="G279" s="97"/>
      <c r="H279" s="96">
        <v>0</v>
      </c>
      <c r="I279" s="96">
        <v>-50</v>
      </c>
      <c r="J279" s="96">
        <v>-50</v>
      </c>
      <c r="K279" s="96">
        <v>0</v>
      </c>
      <c r="L279" s="97">
        <v>-100</v>
      </c>
      <c r="M279" s="96">
        <v>-40</v>
      </c>
      <c r="N279" s="96">
        <v>0</v>
      </c>
      <c r="O279" s="96">
        <v>-75</v>
      </c>
      <c r="P279" s="96">
        <v>0</v>
      </c>
      <c r="Q279" s="97">
        <v>-115</v>
      </c>
      <c r="R279" s="96">
        <v>0</v>
      </c>
      <c r="S279" s="96">
        <v>0</v>
      </c>
      <c r="T279" s="96">
        <v>0</v>
      </c>
      <c r="U279" s="96">
        <v>0</v>
      </c>
      <c r="V279" s="97">
        <v>0</v>
      </c>
      <c r="W279" s="96">
        <v>0</v>
      </c>
      <c r="X279" s="96">
        <v>0</v>
      </c>
      <c r="Y279" s="96">
        <v>0</v>
      </c>
      <c r="Z279" s="96">
        <v>0</v>
      </c>
      <c r="AA279" s="97">
        <v>0</v>
      </c>
      <c r="AB279" s="96">
        <v>0</v>
      </c>
      <c r="AC279" s="96">
        <v>0</v>
      </c>
      <c r="AD279" s="96">
        <v>0</v>
      </c>
      <c r="AE279" s="96">
        <v>0</v>
      </c>
      <c r="AF279" s="97">
        <v>0</v>
      </c>
      <c r="AG279" s="96">
        <v>0</v>
      </c>
      <c r="AH279" s="96">
        <v>0</v>
      </c>
      <c r="AI279" s="96">
        <v>0</v>
      </c>
      <c r="AJ279" s="96">
        <v>0</v>
      </c>
      <c r="AK279" s="97">
        <v>0</v>
      </c>
      <c r="AL279" s="96">
        <v>0</v>
      </c>
      <c r="AM279" s="96">
        <v>0</v>
      </c>
      <c r="AN279" s="96">
        <v>0</v>
      </c>
      <c r="AO279" s="96">
        <v>0</v>
      </c>
      <c r="AP279" s="96">
        <v>0</v>
      </c>
      <c r="AQ279" s="347">
        <v>0</v>
      </c>
      <c r="AR279" s="96">
        <v>0</v>
      </c>
      <c r="AS279" s="347">
        <f t="shared" si="43"/>
        <v>0</v>
      </c>
      <c r="AT279" s="97">
        <v>0</v>
      </c>
      <c r="AU279" s="97">
        <v>0</v>
      </c>
      <c r="AV279" s="96">
        <v>0</v>
      </c>
      <c r="AW279" s="96">
        <v>0</v>
      </c>
      <c r="AX279" s="96">
        <v>0</v>
      </c>
      <c r="AY279" s="96">
        <v>0</v>
      </c>
      <c r="AZ279" s="97">
        <v>0</v>
      </c>
      <c r="BA279" s="96">
        <v>0</v>
      </c>
      <c r="BB279"/>
      <c r="BC279" s="165" t="str">
        <f t="shared" si="44"/>
        <v>ns</v>
      </c>
      <c r="BD279" s="463"/>
    </row>
    <row r="280" spans="1:56">
      <c r="A280" s="21" t="s">
        <v>309</v>
      </c>
      <c r="B280" s="29" t="s">
        <v>38</v>
      </c>
      <c r="C280" s="98">
        <v>64</v>
      </c>
      <c r="D280" s="98">
        <v>-45</v>
      </c>
      <c r="E280" s="98">
        <v>59</v>
      </c>
      <c r="F280" s="98">
        <v>-18</v>
      </c>
      <c r="G280" s="103">
        <v>60</v>
      </c>
      <c r="H280" s="98">
        <v>62.100999999999999</v>
      </c>
      <c r="I280" s="98">
        <v>61.185000000000002</v>
      </c>
      <c r="J280" s="72">
        <v>59.002000000000002</v>
      </c>
      <c r="K280" s="72">
        <v>29.196999999999999</v>
      </c>
      <c r="L280" s="103">
        <v>211.48500000000001</v>
      </c>
      <c r="M280" s="136">
        <v>69.349000000000004</v>
      </c>
      <c r="N280" s="136">
        <v>59.651000000000003</v>
      </c>
      <c r="O280" s="136">
        <v>163</v>
      </c>
      <c r="P280" s="136">
        <v>-15.246</v>
      </c>
      <c r="Q280" s="103">
        <v>276.75400000000002</v>
      </c>
      <c r="R280" s="136">
        <v>1.0660000000000001</v>
      </c>
      <c r="S280" s="136">
        <v>-0.26600000000000001</v>
      </c>
      <c r="T280" s="136">
        <v>0.97</v>
      </c>
      <c r="U280" s="136">
        <v>-1.39</v>
      </c>
      <c r="V280" s="103">
        <v>0.38</v>
      </c>
      <c r="W280" s="136">
        <v>-0.192</v>
      </c>
      <c r="X280" s="136">
        <v>-0.95899999999999996</v>
      </c>
      <c r="Y280" s="136">
        <v>2.1989999999999998</v>
      </c>
      <c r="Z280" s="136">
        <v>3.1150000000000002</v>
      </c>
      <c r="AA280" s="103">
        <v>4.1630000000000003</v>
      </c>
      <c r="AB280" s="136">
        <v>-0.34</v>
      </c>
      <c r="AC280" s="136">
        <v>1.49</v>
      </c>
      <c r="AD280" s="136">
        <v>-1.149</v>
      </c>
      <c r="AE280" s="136">
        <v>0</v>
      </c>
      <c r="AF280" s="103">
        <v>1E-3</v>
      </c>
      <c r="AG280" s="136">
        <v>0</v>
      </c>
      <c r="AH280" s="136">
        <v>0</v>
      </c>
      <c r="AI280" s="136">
        <v>0</v>
      </c>
      <c r="AJ280" s="136">
        <v>0</v>
      </c>
      <c r="AK280" s="103">
        <v>0</v>
      </c>
      <c r="AL280" s="136">
        <v>0</v>
      </c>
      <c r="AM280" s="136">
        <v>0</v>
      </c>
      <c r="AN280" s="136">
        <v>2.7E-2</v>
      </c>
      <c r="AO280" s="136">
        <v>2.7E-2</v>
      </c>
      <c r="AP280" s="136">
        <v>-1.6E-2</v>
      </c>
      <c r="AQ280" s="349">
        <v>-1.6E-2</v>
      </c>
      <c r="AR280" s="136">
        <v>-8.9999999999999993E-3</v>
      </c>
      <c r="AS280" s="408">
        <f t="shared" si="43"/>
        <v>-9.0000000000000011E-3</v>
      </c>
      <c r="AT280" s="103">
        <v>2E-3</v>
      </c>
      <c r="AU280" s="103">
        <v>2E-3</v>
      </c>
      <c r="AV280" s="136">
        <v>1.6E-2</v>
      </c>
      <c r="AW280" s="136">
        <v>0</v>
      </c>
      <c r="AX280" s="136">
        <v>0.93200000000000005</v>
      </c>
      <c r="AY280" s="136">
        <v>0</v>
      </c>
      <c r="AZ280" s="103">
        <v>0.94799999999999995</v>
      </c>
      <c r="BA280" s="136">
        <v>-2E-3</v>
      </c>
      <c r="BB280"/>
      <c r="BC280" s="165" t="str">
        <f t="shared" si="44"/>
        <v>ns</v>
      </c>
      <c r="BD280" s="463"/>
    </row>
    <row r="281" spans="1:56">
      <c r="A281" s="21" t="s">
        <v>310</v>
      </c>
      <c r="B281" s="29" t="s">
        <v>40</v>
      </c>
      <c r="C281" s="98">
        <v>1</v>
      </c>
      <c r="D281" s="98">
        <v>0</v>
      </c>
      <c r="E281" s="98">
        <v>0</v>
      </c>
      <c r="F281" s="98">
        <v>-8</v>
      </c>
      <c r="G281" s="103">
        <v>-7</v>
      </c>
      <c r="H281" s="98">
        <v>0.435</v>
      </c>
      <c r="I281" s="98">
        <v>0.372</v>
      </c>
      <c r="J281" s="72">
        <v>-7.0000000000000007E-2</v>
      </c>
      <c r="K281" s="72">
        <v>3.5999999999999997E-2</v>
      </c>
      <c r="L281" s="103">
        <v>0.77300000000000002</v>
      </c>
      <c r="M281" s="136">
        <v>-1.4E-2</v>
      </c>
      <c r="N281" s="136">
        <v>4.0000000000000001E-3</v>
      </c>
      <c r="O281" s="136">
        <v>2.3519999999999999</v>
      </c>
      <c r="P281" s="136">
        <v>10.285</v>
      </c>
      <c r="Q281" s="103">
        <v>12.627000000000001</v>
      </c>
      <c r="R281" s="136">
        <v>-4.0000000000000001E-3</v>
      </c>
      <c r="S281" s="136">
        <v>2E-3</v>
      </c>
      <c r="T281" s="136">
        <v>2E-3</v>
      </c>
      <c r="U281" s="136">
        <v>-0.313</v>
      </c>
      <c r="V281" s="103">
        <v>-0.313</v>
      </c>
      <c r="W281" s="136">
        <v>2.5419999999999998</v>
      </c>
      <c r="X281" s="136">
        <v>-0.01</v>
      </c>
      <c r="Y281" s="136">
        <v>0.17599999999999999</v>
      </c>
      <c r="Z281" s="136">
        <v>13.166</v>
      </c>
      <c r="AA281" s="103">
        <v>15.874000000000001</v>
      </c>
      <c r="AB281" s="136">
        <v>-0.17899999999999999</v>
      </c>
      <c r="AC281" s="136">
        <v>-9.4E-2</v>
      </c>
      <c r="AD281" s="136">
        <v>1.1970000000000001</v>
      </c>
      <c r="AE281" s="136">
        <v>-2.5999999999999999E-2</v>
      </c>
      <c r="AF281" s="103">
        <v>0.89800000000000002</v>
      </c>
      <c r="AG281" s="136">
        <v>0.13900000000000001</v>
      </c>
      <c r="AH281" s="136">
        <v>-37.225999999999999</v>
      </c>
      <c r="AI281" s="136">
        <v>-2.5779999999999998</v>
      </c>
      <c r="AJ281" s="136">
        <v>0.4</v>
      </c>
      <c r="AK281" s="103">
        <v>-39.265000000000001</v>
      </c>
      <c r="AL281" s="136">
        <v>-1.9E-2</v>
      </c>
      <c r="AM281" s="136">
        <v>-1.9E-2</v>
      </c>
      <c r="AN281" s="136">
        <v>-0.90300000000000002</v>
      </c>
      <c r="AO281" s="136">
        <v>-0.90300000000000002</v>
      </c>
      <c r="AP281" s="136">
        <v>1.387</v>
      </c>
      <c r="AQ281" s="349">
        <v>1.387</v>
      </c>
      <c r="AR281" s="136">
        <v>-0.29499999999999998</v>
      </c>
      <c r="AS281" s="408">
        <f t="shared" si="43"/>
        <v>-0.29499999999999993</v>
      </c>
      <c r="AT281" s="103">
        <v>0.17</v>
      </c>
      <c r="AU281" s="103">
        <v>0.17</v>
      </c>
      <c r="AV281" s="136">
        <v>3.5000000000000003E-2</v>
      </c>
      <c r="AW281" s="136">
        <v>0.10299999999999999</v>
      </c>
      <c r="AX281" s="136">
        <v>-1.4E-2</v>
      </c>
      <c r="AY281" s="136">
        <v>6.2E-2</v>
      </c>
      <c r="AZ281" s="103">
        <v>0.186</v>
      </c>
      <c r="BA281" s="136">
        <v>0.30499999999999999</v>
      </c>
      <c r="BB281"/>
      <c r="BC281" s="165" t="str">
        <f t="shared" si="44"/>
        <v>x8,7</v>
      </c>
      <c r="BD281" s="463"/>
    </row>
    <row r="282" spans="1:56">
      <c r="A282" s="21" t="s">
        <v>311</v>
      </c>
      <c r="B282" s="29" t="s">
        <v>42</v>
      </c>
      <c r="C282" s="98">
        <v>0</v>
      </c>
      <c r="D282" s="98">
        <v>0</v>
      </c>
      <c r="E282" s="98">
        <v>0</v>
      </c>
      <c r="F282" s="98">
        <v>0</v>
      </c>
      <c r="G282" s="103">
        <v>0</v>
      </c>
      <c r="H282" s="98">
        <v>0</v>
      </c>
      <c r="I282" s="98">
        <v>0</v>
      </c>
      <c r="J282" s="72">
        <v>0</v>
      </c>
      <c r="K282" s="72">
        <v>0</v>
      </c>
      <c r="L282" s="103">
        <v>0</v>
      </c>
      <c r="M282" s="136">
        <v>0</v>
      </c>
      <c r="N282" s="136">
        <v>0</v>
      </c>
      <c r="O282" s="136">
        <v>0</v>
      </c>
      <c r="P282" s="136">
        <v>0</v>
      </c>
      <c r="Q282" s="103">
        <v>0</v>
      </c>
      <c r="R282" s="136">
        <v>0</v>
      </c>
      <c r="S282" s="136">
        <v>0</v>
      </c>
      <c r="T282" s="136">
        <v>0</v>
      </c>
      <c r="U282" s="136">
        <v>0</v>
      </c>
      <c r="V282" s="103">
        <v>0</v>
      </c>
      <c r="W282" s="136">
        <v>0</v>
      </c>
      <c r="X282" s="136">
        <v>0</v>
      </c>
      <c r="Y282" s="136">
        <v>0</v>
      </c>
      <c r="Z282" s="136">
        <v>0</v>
      </c>
      <c r="AA282" s="103">
        <v>0</v>
      </c>
      <c r="AB282" s="136">
        <v>0</v>
      </c>
      <c r="AC282" s="136">
        <v>0</v>
      </c>
      <c r="AD282" s="136">
        <v>0</v>
      </c>
      <c r="AE282" s="136">
        <v>0</v>
      </c>
      <c r="AF282" s="103">
        <v>0</v>
      </c>
      <c r="AG282" s="136">
        <v>0</v>
      </c>
      <c r="AH282" s="136">
        <v>0</v>
      </c>
      <c r="AI282" s="136">
        <v>0</v>
      </c>
      <c r="AJ282" s="136">
        <v>0</v>
      </c>
      <c r="AK282" s="103">
        <v>0</v>
      </c>
      <c r="AL282" s="136">
        <v>0</v>
      </c>
      <c r="AM282" s="136">
        <v>0</v>
      </c>
      <c r="AN282" s="136">
        <v>0</v>
      </c>
      <c r="AO282" s="136">
        <v>0</v>
      </c>
      <c r="AP282" s="136">
        <v>0</v>
      </c>
      <c r="AQ282" s="349">
        <v>0</v>
      </c>
      <c r="AR282" s="136">
        <v>0</v>
      </c>
      <c r="AS282" s="408">
        <f t="shared" si="43"/>
        <v>0</v>
      </c>
      <c r="AT282" s="103">
        <v>0</v>
      </c>
      <c r="AU282" s="103">
        <v>0</v>
      </c>
      <c r="AV282" s="136">
        <v>0</v>
      </c>
      <c r="AW282" s="136">
        <v>0</v>
      </c>
      <c r="AX282" s="136">
        <v>0</v>
      </c>
      <c r="AY282" s="136">
        <v>0</v>
      </c>
      <c r="AZ282" s="103">
        <v>0</v>
      </c>
      <c r="BA282" s="136">
        <v>0</v>
      </c>
      <c r="BB282"/>
      <c r="BC282" s="165" t="str">
        <f t="shared" si="44"/>
        <v>ns</v>
      </c>
      <c r="BD282" s="463"/>
    </row>
    <row r="283" spans="1:56">
      <c r="A283" s="21" t="s">
        <v>312</v>
      </c>
      <c r="B283" s="28" t="s">
        <v>44</v>
      </c>
      <c r="C283" s="60">
        <v>498</v>
      </c>
      <c r="D283" s="60">
        <v>285</v>
      </c>
      <c r="E283" s="60">
        <v>337</v>
      </c>
      <c r="F283" s="60">
        <v>44</v>
      </c>
      <c r="G283" s="61">
        <v>1164</v>
      </c>
      <c r="H283" s="60">
        <v>223.46</v>
      </c>
      <c r="I283" s="60">
        <v>417.108</v>
      </c>
      <c r="J283" s="74">
        <v>514.47299999999996</v>
      </c>
      <c r="K283" s="74">
        <v>357.11799999999999</v>
      </c>
      <c r="L283" s="61">
        <v>1512.1590000000001</v>
      </c>
      <c r="M283" s="139">
        <v>367.55099999999999</v>
      </c>
      <c r="N283" s="139">
        <v>545.80399999999997</v>
      </c>
      <c r="O283" s="139">
        <v>560.99300000000005</v>
      </c>
      <c r="P283" s="139">
        <v>399.34</v>
      </c>
      <c r="Q283" s="61">
        <v>1873.6880000000001</v>
      </c>
      <c r="R283" s="139">
        <v>286.19200000000001</v>
      </c>
      <c r="S283" s="139">
        <v>713.44399999999996</v>
      </c>
      <c r="T283" s="139">
        <v>516.55799999999999</v>
      </c>
      <c r="U283" s="139">
        <v>361.16500000000002</v>
      </c>
      <c r="V283" s="61">
        <v>1877.3589999999999</v>
      </c>
      <c r="W283" s="139">
        <v>318.67099999999999</v>
      </c>
      <c r="X283" s="139">
        <v>550.11599999999999</v>
      </c>
      <c r="Y283" s="139">
        <v>488.69499999999999</v>
      </c>
      <c r="Z283" s="139">
        <v>417.84100000000001</v>
      </c>
      <c r="AA283" s="61">
        <v>1775.3230000000001</v>
      </c>
      <c r="AB283" s="139">
        <v>301.45499999999998</v>
      </c>
      <c r="AC283" s="139">
        <v>382.55</v>
      </c>
      <c r="AD283" s="139">
        <v>430.089</v>
      </c>
      <c r="AE283" s="139">
        <v>350.31299999999999</v>
      </c>
      <c r="AF283" s="61">
        <v>1464.4069999999999</v>
      </c>
      <c r="AG283" s="139">
        <v>312.476</v>
      </c>
      <c r="AH283" s="139">
        <v>597.17499999999995</v>
      </c>
      <c r="AI283" s="139">
        <v>542.39099999999996</v>
      </c>
      <c r="AJ283" s="139">
        <v>534.70100000000002</v>
      </c>
      <c r="AK283" s="61">
        <v>1986.7429999999999</v>
      </c>
      <c r="AL283" s="139">
        <v>5.9020000000000001</v>
      </c>
      <c r="AM283" s="139">
        <v>5.9020000000000001</v>
      </c>
      <c r="AN283" s="139">
        <v>993.54899999999998</v>
      </c>
      <c r="AO283" s="139">
        <v>993.54899999999998</v>
      </c>
      <c r="AP283" s="139">
        <v>500.94900000000001</v>
      </c>
      <c r="AQ283" s="348">
        <v>500.94900000000007</v>
      </c>
      <c r="AR283" s="139">
        <v>581.60500000000002</v>
      </c>
      <c r="AS283" s="348">
        <f t="shared" si="43"/>
        <v>581.60500000000002</v>
      </c>
      <c r="AT283" s="61">
        <v>2082.0050000000001</v>
      </c>
      <c r="AU283" s="61">
        <v>2082.0050000000001</v>
      </c>
      <c r="AV283" s="139">
        <v>501.96</v>
      </c>
      <c r="AW283" s="139">
        <v>697.16399999999999</v>
      </c>
      <c r="AX283" s="139">
        <v>595.97</v>
      </c>
      <c r="AY283" s="139">
        <v>579.92600000000004</v>
      </c>
      <c r="AZ283" s="61">
        <v>2375.02</v>
      </c>
      <c r="BA283" s="139">
        <v>872.27700000000004</v>
      </c>
      <c r="BB283"/>
      <c r="BC283" s="165">
        <f t="shared" si="44"/>
        <v>0.73774205115945501</v>
      </c>
      <c r="BD283" s="463"/>
    </row>
    <row r="284" spans="1:56">
      <c r="A284" s="21" t="s">
        <v>313</v>
      </c>
      <c r="B284" s="29" t="s">
        <v>46</v>
      </c>
      <c r="C284" s="98">
        <v>-171</v>
      </c>
      <c r="D284" s="98">
        <v>-201</v>
      </c>
      <c r="E284" s="98">
        <v>-42</v>
      </c>
      <c r="F284" s="98">
        <v>7</v>
      </c>
      <c r="G284" s="103">
        <v>-407</v>
      </c>
      <c r="H284" s="98">
        <v>-72.878</v>
      </c>
      <c r="I284" s="98">
        <v>-92.855000000000004</v>
      </c>
      <c r="J284" s="72">
        <v>-62.944000000000003</v>
      </c>
      <c r="K284" s="72">
        <v>-106.86499999999999</v>
      </c>
      <c r="L284" s="103">
        <v>-335.54199999999997</v>
      </c>
      <c r="M284" s="136">
        <v>-75.632999999999996</v>
      </c>
      <c r="N284" s="136">
        <v>-148.93700000000001</v>
      </c>
      <c r="O284" s="136">
        <v>-184.917</v>
      </c>
      <c r="P284" s="136">
        <v>-255.00399999999999</v>
      </c>
      <c r="Q284" s="103">
        <v>-664.49099999999999</v>
      </c>
      <c r="R284" s="136">
        <v>-97.409000000000006</v>
      </c>
      <c r="S284" s="136">
        <v>-184.53800000000001</v>
      </c>
      <c r="T284" s="136">
        <v>-149.55000000000001</v>
      </c>
      <c r="U284" s="136">
        <v>-62.375</v>
      </c>
      <c r="V284" s="103">
        <v>-493.87200000000001</v>
      </c>
      <c r="W284" s="136">
        <v>-119.878</v>
      </c>
      <c r="X284" s="136">
        <v>-133.27199999999999</v>
      </c>
      <c r="Y284" s="136">
        <v>-49.994999999999997</v>
      </c>
      <c r="Z284" s="136">
        <v>-51.926000000000002</v>
      </c>
      <c r="AA284" s="103">
        <v>-355.07100000000003</v>
      </c>
      <c r="AB284" s="136">
        <v>-43.378</v>
      </c>
      <c r="AC284" s="136">
        <v>-30.728999999999999</v>
      </c>
      <c r="AD284" s="136">
        <v>-107.232</v>
      </c>
      <c r="AE284" s="136">
        <v>-47.353000000000002</v>
      </c>
      <c r="AF284" s="103">
        <v>-228.69200000000001</v>
      </c>
      <c r="AG284" s="136">
        <v>-51.768000000000001</v>
      </c>
      <c r="AH284" s="136">
        <v>-141.636</v>
      </c>
      <c r="AI284" s="136">
        <v>-118.357</v>
      </c>
      <c r="AJ284" s="136">
        <v>-149.684</v>
      </c>
      <c r="AK284" s="103">
        <v>-461.44499999999999</v>
      </c>
      <c r="AL284" s="136">
        <v>-63.424999999999997</v>
      </c>
      <c r="AM284" s="136">
        <v>-63.424999999999997</v>
      </c>
      <c r="AN284" s="136">
        <v>-185.5</v>
      </c>
      <c r="AO284" s="136">
        <v>-185.5</v>
      </c>
      <c r="AP284" s="136">
        <v>-133.738</v>
      </c>
      <c r="AQ284" s="349">
        <v>-133.738</v>
      </c>
      <c r="AR284" s="136">
        <v>-133.08500000000001</v>
      </c>
      <c r="AS284" s="408">
        <f t="shared" si="43"/>
        <v>-133.08500000000004</v>
      </c>
      <c r="AT284" s="103">
        <v>-515.74800000000005</v>
      </c>
      <c r="AU284" s="103">
        <v>-515.74800000000005</v>
      </c>
      <c r="AV284" s="136">
        <v>-161.505</v>
      </c>
      <c r="AW284" s="136">
        <v>-136.47999999999999</v>
      </c>
      <c r="AX284" s="136">
        <v>-181.44499999999999</v>
      </c>
      <c r="AY284" s="136">
        <v>-98.787999999999997</v>
      </c>
      <c r="AZ284" s="103">
        <v>-578.21799999999996</v>
      </c>
      <c r="BA284" s="136">
        <v>-205.12200000000001</v>
      </c>
      <c r="BB284"/>
      <c r="BC284" s="165">
        <f t="shared" si="44"/>
        <v>0.27006594223089087</v>
      </c>
      <c r="BD284" s="463"/>
    </row>
    <row r="285" spans="1:56">
      <c r="A285" s="21" t="s">
        <v>314</v>
      </c>
      <c r="B285" s="29" t="s">
        <v>48</v>
      </c>
      <c r="C285" s="98">
        <v>0</v>
      </c>
      <c r="D285" s="98">
        <v>-1</v>
      </c>
      <c r="E285" s="98">
        <v>-1</v>
      </c>
      <c r="F285" s="98">
        <v>0</v>
      </c>
      <c r="G285" s="103">
        <v>-2</v>
      </c>
      <c r="H285" s="98">
        <v>-9.0999999999999998E-2</v>
      </c>
      <c r="I285" s="98">
        <v>11.255000000000001</v>
      </c>
      <c r="J285" s="72">
        <v>-0.35699999999999998</v>
      </c>
      <c r="K285" s="72">
        <v>0.09</v>
      </c>
      <c r="L285" s="103">
        <v>10.897</v>
      </c>
      <c r="M285" s="136">
        <v>0</v>
      </c>
      <c r="N285" s="136">
        <v>0</v>
      </c>
      <c r="O285" s="136">
        <v>0</v>
      </c>
      <c r="P285" s="136">
        <v>0</v>
      </c>
      <c r="Q285" s="103">
        <v>0</v>
      </c>
      <c r="R285" s="136">
        <v>0</v>
      </c>
      <c r="S285" s="136">
        <v>0</v>
      </c>
      <c r="T285" s="136">
        <v>0</v>
      </c>
      <c r="U285" s="136">
        <v>0</v>
      </c>
      <c r="V285" s="103">
        <v>0</v>
      </c>
      <c r="W285" s="136">
        <v>0</v>
      </c>
      <c r="X285" s="136">
        <v>0</v>
      </c>
      <c r="Y285" s="136">
        <v>0</v>
      </c>
      <c r="Z285" s="136">
        <v>0</v>
      </c>
      <c r="AA285" s="103">
        <v>0</v>
      </c>
      <c r="AB285" s="136">
        <v>0</v>
      </c>
      <c r="AC285" s="136">
        <v>0</v>
      </c>
      <c r="AD285" s="136">
        <v>0</v>
      </c>
      <c r="AE285" s="136">
        <v>0</v>
      </c>
      <c r="AF285" s="103">
        <v>0</v>
      </c>
      <c r="AG285" s="136">
        <v>0</v>
      </c>
      <c r="AH285" s="136">
        <v>0</v>
      </c>
      <c r="AI285" s="136">
        <v>0</v>
      </c>
      <c r="AJ285" s="136">
        <v>0</v>
      </c>
      <c r="AK285" s="103">
        <v>0</v>
      </c>
      <c r="AL285" s="136">
        <v>0</v>
      </c>
      <c r="AM285" s="136">
        <v>0</v>
      </c>
      <c r="AN285" s="136">
        <v>0</v>
      </c>
      <c r="AO285" s="136">
        <v>0</v>
      </c>
      <c r="AP285" s="136">
        <v>-1.0609999999999999</v>
      </c>
      <c r="AQ285" s="349">
        <v>-1.0609999999999999</v>
      </c>
      <c r="AR285" s="136">
        <v>1.0609999999999999</v>
      </c>
      <c r="AS285" s="408">
        <f t="shared" si="43"/>
        <v>1.0609999999999999</v>
      </c>
      <c r="AT285" s="103">
        <v>0</v>
      </c>
      <c r="AU285" s="103">
        <v>0</v>
      </c>
      <c r="AV285" s="136">
        <v>0</v>
      </c>
      <c r="AW285" s="136">
        <v>0</v>
      </c>
      <c r="AX285" s="136">
        <v>0</v>
      </c>
      <c r="AY285" s="136">
        <v>0</v>
      </c>
      <c r="AZ285" s="103">
        <v>0</v>
      </c>
      <c r="BA285" s="136">
        <v>0</v>
      </c>
      <c r="BB285"/>
      <c r="BC285" s="165" t="str">
        <f t="shared" si="44"/>
        <v>ns</v>
      </c>
      <c r="BD285" s="463"/>
    </row>
    <row r="286" spans="1:56">
      <c r="A286" s="21" t="s">
        <v>315</v>
      </c>
      <c r="B286" s="28" t="s">
        <v>50</v>
      </c>
      <c r="C286" s="60">
        <v>327</v>
      </c>
      <c r="D286" s="60">
        <v>83</v>
      </c>
      <c r="E286" s="60">
        <v>294</v>
      </c>
      <c r="F286" s="60">
        <v>51</v>
      </c>
      <c r="G286" s="61">
        <v>755</v>
      </c>
      <c r="H286" s="60">
        <v>150.49100000000001</v>
      </c>
      <c r="I286" s="60">
        <v>335.50799999999998</v>
      </c>
      <c r="J286" s="74">
        <v>451.17200000000003</v>
      </c>
      <c r="K286" s="74">
        <v>250.34299999999999</v>
      </c>
      <c r="L286" s="61">
        <v>1187.5139999999999</v>
      </c>
      <c r="M286" s="139">
        <v>291.91800000000001</v>
      </c>
      <c r="N286" s="139">
        <v>396.86700000000002</v>
      </c>
      <c r="O286" s="139">
        <v>376.07600000000002</v>
      </c>
      <c r="P286" s="139">
        <v>144.33600000000001</v>
      </c>
      <c r="Q286" s="61">
        <v>1209.1969999999999</v>
      </c>
      <c r="R286" s="139">
        <v>188.78299999999999</v>
      </c>
      <c r="S286" s="139">
        <v>528.90599999999995</v>
      </c>
      <c r="T286" s="139">
        <v>367.00799999999998</v>
      </c>
      <c r="U286" s="139">
        <v>298.79000000000002</v>
      </c>
      <c r="V286" s="61">
        <v>1383.4870000000001</v>
      </c>
      <c r="W286" s="139">
        <v>198.79300000000001</v>
      </c>
      <c r="X286" s="139">
        <v>416.84399999999999</v>
      </c>
      <c r="Y286" s="139">
        <v>438.7</v>
      </c>
      <c r="Z286" s="139">
        <v>365.91500000000002</v>
      </c>
      <c r="AA286" s="61">
        <v>1420.252</v>
      </c>
      <c r="AB286" s="139">
        <v>258.077</v>
      </c>
      <c r="AC286" s="139">
        <v>351.82100000000003</v>
      </c>
      <c r="AD286" s="139">
        <v>322.85700000000003</v>
      </c>
      <c r="AE286" s="139">
        <v>302.95999999999998</v>
      </c>
      <c r="AF286" s="61">
        <v>1235.7149999999999</v>
      </c>
      <c r="AG286" s="139">
        <v>260.70800000000003</v>
      </c>
      <c r="AH286" s="139">
        <v>455.53899999999999</v>
      </c>
      <c r="AI286" s="139">
        <v>424.03399999999999</v>
      </c>
      <c r="AJ286" s="139">
        <v>385.017</v>
      </c>
      <c r="AK286" s="61">
        <v>1525.298</v>
      </c>
      <c r="AL286" s="139">
        <v>-57.523000000000003</v>
      </c>
      <c r="AM286" s="139">
        <v>-57.523000000000003</v>
      </c>
      <c r="AN286" s="139">
        <v>808.04899999999998</v>
      </c>
      <c r="AO286" s="139">
        <v>808.04899999999998</v>
      </c>
      <c r="AP286" s="139">
        <v>366.15</v>
      </c>
      <c r="AQ286" s="348">
        <v>366.15</v>
      </c>
      <c r="AR286" s="139">
        <v>449.58100000000002</v>
      </c>
      <c r="AS286" s="348">
        <f t="shared" si="43"/>
        <v>449.58100000000002</v>
      </c>
      <c r="AT286" s="61">
        <v>1566.2570000000001</v>
      </c>
      <c r="AU286" s="61">
        <v>1566.2570000000001</v>
      </c>
      <c r="AV286" s="139">
        <v>340.45499999999998</v>
      </c>
      <c r="AW286" s="139">
        <v>560.68399999999997</v>
      </c>
      <c r="AX286" s="139">
        <v>414.52499999999998</v>
      </c>
      <c r="AY286" s="139">
        <v>481.13799999999998</v>
      </c>
      <c r="AZ286" s="61">
        <v>1796.8019999999999</v>
      </c>
      <c r="BA286" s="139">
        <v>667.15499999999997</v>
      </c>
      <c r="BB286"/>
      <c r="BC286" s="165">
        <f t="shared" si="44"/>
        <v>0.95959818478212977</v>
      </c>
      <c r="BD286" s="463"/>
    </row>
    <row r="287" spans="1:56">
      <c r="A287" s="21" t="s">
        <v>316</v>
      </c>
      <c r="B287" s="29" t="s">
        <v>52</v>
      </c>
      <c r="C287" s="98">
        <v>-7</v>
      </c>
      <c r="D287" s="98">
        <v>-1</v>
      </c>
      <c r="E287" s="98">
        <v>-7</v>
      </c>
      <c r="F287" s="98">
        <v>-1</v>
      </c>
      <c r="G287" s="103">
        <v>-16</v>
      </c>
      <c r="H287" s="98">
        <v>-3.3279999999999998</v>
      </c>
      <c r="I287" s="98">
        <v>-4.46</v>
      </c>
      <c r="J287" s="98">
        <v>-14.632999999999999</v>
      </c>
      <c r="K287" s="98">
        <v>-3.6880000000000002</v>
      </c>
      <c r="L287" s="103">
        <v>-26.109000000000002</v>
      </c>
      <c r="M287" s="136">
        <v>-6.5860000000000003</v>
      </c>
      <c r="N287" s="136">
        <v>-7.7729999999999997</v>
      </c>
      <c r="O287" s="136">
        <v>-7.6059999999999999</v>
      </c>
      <c r="P287" s="136">
        <v>-3.4940000000000002</v>
      </c>
      <c r="Q287" s="103">
        <v>-25.459</v>
      </c>
      <c r="R287" s="136">
        <v>-3.948</v>
      </c>
      <c r="S287" s="136">
        <v>-11.564</v>
      </c>
      <c r="T287" s="136">
        <v>-7.7960000000000003</v>
      </c>
      <c r="U287" s="136">
        <v>-6.2110000000000003</v>
      </c>
      <c r="V287" s="103">
        <v>-29.518999999999998</v>
      </c>
      <c r="W287" s="136">
        <v>-4.3840000000000003</v>
      </c>
      <c r="X287" s="136">
        <v>-8.5660000000000007</v>
      </c>
      <c r="Y287" s="136">
        <v>-9.5739999999999998</v>
      </c>
      <c r="Z287" s="136">
        <v>-9.532</v>
      </c>
      <c r="AA287" s="103">
        <v>-32.055999999999997</v>
      </c>
      <c r="AB287" s="136">
        <v>-5.3920000000000003</v>
      </c>
      <c r="AC287" s="136">
        <v>-7.0250000000000004</v>
      </c>
      <c r="AD287" s="136">
        <v>-6.5890000000000004</v>
      </c>
      <c r="AE287" s="136">
        <v>-7.1210000000000004</v>
      </c>
      <c r="AF287" s="103">
        <v>-26.126999999999999</v>
      </c>
      <c r="AG287" s="136">
        <v>-5.03</v>
      </c>
      <c r="AH287" s="136">
        <v>-9.5990000000000002</v>
      </c>
      <c r="AI287" s="136">
        <v>-8.9160000000000004</v>
      </c>
      <c r="AJ287" s="136">
        <v>-8.8580000000000005</v>
      </c>
      <c r="AK287" s="103">
        <v>-32.402999999999999</v>
      </c>
      <c r="AL287" s="136">
        <v>1.2869999999999999</v>
      </c>
      <c r="AM287" s="136">
        <v>1.2869999999999999</v>
      </c>
      <c r="AN287" s="136">
        <v>-18.105</v>
      </c>
      <c r="AO287" s="136">
        <v>-18.105</v>
      </c>
      <c r="AP287" s="136">
        <v>-8.1129999999999995</v>
      </c>
      <c r="AQ287" s="349">
        <v>-8.1129999999999995</v>
      </c>
      <c r="AR287" s="136">
        <v>-10.32</v>
      </c>
      <c r="AS287" s="408">
        <f t="shared" si="43"/>
        <v>-10.319999999999997</v>
      </c>
      <c r="AT287" s="103">
        <v>-35.250999999999998</v>
      </c>
      <c r="AU287" s="103">
        <v>-35.250999999999998</v>
      </c>
      <c r="AV287" s="136">
        <v>-8.1999999999999993</v>
      </c>
      <c r="AW287" s="136">
        <v>-13.557</v>
      </c>
      <c r="AX287" s="136">
        <v>-10.004</v>
      </c>
      <c r="AY287" s="136">
        <v>-11.138999999999999</v>
      </c>
      <c r="AZ287" s="103">
        <v>-42.9</v>
      </c>
      <c r="BA287" s="136">
        <v>-16.096</v>
      </c>
      <c r="BB287"/>
      <c r="BC287" s="165">
        <f t="shared" si="44"/>
        <v>0.96292682926829287</v>
      </c>
      <c r="BD287" s="463"/>
    </row>
    <row r="288" spans="1:56">
      <c r="A288" s="21" t="s">
        <v>317</v>
      </c>
      <c r="B288" s="36" t="s">
        <v>54</v>
      </c>
      <c r="C288" s="61">
        <v>320</v>
      </c>
      <c r="D288" s="61">
        <v>82</v>
      </c>
      <c r="E288" s="61">
        <v>287</v>
      </c>
      <c r="F288" s="61">
        <v>50</v>
      </c>
      <c r="G288" s="61">
        <v>739</v>
      </c>
      <c r="H288" s="61">
        <v>147.16300000000001</v>
      </c>
      <c r="I288" s="61">
        <v>331.048</v>
      </c>
      <c r="J288" s="75">
        <v>436.53899999999999</v>
      </c>
      <c r="K288" s="75">
        <v>246.655</v>
      </c>
      <c r="L288" s="61">
        <v>1161.405</v>
      </c>
      <c r="M288" s="140">
        <v>285.33199999999999</v>
      </c>
      <c r="N288" s="140">
        <v>389.09399999999999</v>
      </c>
      <c r="O288" s="140">
        <v>368.47</v>
      </c>
      <c r="P288" s="140">
        <v>140.84200000000001</v>
      </c>
      <c r="Q288" s="61">
        <v>1183.7380000000001</v>
      </c>
      <c r="R288" s="140">
        <v>184.83500000000001</v>
      </c>
      <c r="S288" s="140">
        <v>517.34199999999998</v>
      </c>
      <c r="T288" s="140">
        <v>359.21199999999999</v>
      </c>
      <c r="U288" s="140">
        <v>292.57900000000001</v>
      </c>
      <c r="V288" s="61">
        <v>1353.9680000000001</v>
      </c>
      <c r="W288" s="140">
        <v>194.40899999999999</v>
      </c>
      <c r="X288" s="140">
        <v>408.27800000000002</v>
      </c>
      <c r="Y288" s="140">
        <v>429.12599999999998</v>
      </c>
      <c r="Z288" s="140">
        <v>356.38299999999998</v>
      </c>
      <c r="AA288" s="61">
        <v>1388.1959999999999</v>
      </c>
      <c r="AB288" s="140">
        <v>252.685</v>
      </c>
      <c r="AC288" s="140">
        <v>344.79599999999999</v>
      </c>
      <c r="AD288" s="140">
        <v>316.26799999999997</v>
      </c>
      <c r="AE288" s="140">
        <v>295.839</v>
      </c>
      <c r="AF288" s="61">
        <v>1209.588</v>
      </c>
      <c r="AG288" s="140">
        <v>255.678</v>
      </c>
      <c r="AH288" s="140">
        <v>445.94</v>
      </c>
      <c r="AI288" s="140">
        <v>415.11799999999999</v>
      </c>
      <c r="AJ288" s="140">
        <v>376.15899999999999</v>
      </c>
      <c r="AK288" s="61">
        <v>1492.895</v>
      </c>
      <c r="AL288" s="140">
        <v>-56.235999999999997</v>
      </c>
      <c r="AM288" s="140">
        <v>-56.235999999999997</v>
      </c>
      <c r="AN288" s="140">
        <v>789.94399999999996</v>
      </c>
      <c r="AO288" s="140">
        <v>789.94399999999996</v>
      </c>
      <c r="AP288" s="140">
        <v>358.03699999999998</v>
      </c>
      <c r="AQ288" s="348">
        <v>358.03699999999992</v>
      </c>
      <c r="AR288" s="140">
        <v>439.26100000000002</v>
      </c>
      <c r="AS288" s="348">
        <f t="shared" si="43"/>
        <v>439.26100000000031</v>
      </c>
      <c r="AT288" s="61">
        <v>1531.0060000000001</v>
      </c>
      <c r="AU288" s="61">
        <v>1531.0060000000001</v>
      </c>
      <c r="AV288" s="140">
        <v>332.255</v>
      </c>
      <c r="AW288" s="140">
        <v>547.12699999999995</v>
      </c>
      <c r="AX288" s="140">
        <v>404.52100000000002</v>
      </c>
      <c r="AY288" s="140">
        <v>469.99900000000002</v>
      </c>
      <c r="AZ288" s="61">
        <v>1753.902</v>
      </c>
      <c r="BA288" s="140">
        <v>651.05899999999997</v>
      </c>
      <c r="BB288"/>
      <c r="BC288" s="165">
        <f t="shared" si="44"/>
        <v>0.95951603437119082</v>
      </c>
      <c r="BD288" s="463"/>
    </row>
    <row r="289" spans="1:56">
      <c r="A289" s="112" t="s">
        <v>286</v>
      </c>
      <c r="B289" s="31" t="s">
        <v>287</v>
      </c>
      <c r="C289" s="95">
        <v>6</v>
      </c>
      <c r="D289" s="95">
        <v>82</v>
      </c>
      <c r="E289" s="95">
        <v>50</v>
      </c>
      <c r="F289" s="96">
        <v>-62</v>
      </c>
      <c r="G289" s="97">
        <v>76</v>
      </c>
      <c r="H289" s="96">
        <v>9</v>
      </c>
      <c r="I289" s="96">
        <v>-1.84</v>
      </c>
      <c r="J289" s="96">
        <v>-44.264199999999995</v>
      </c>
      <c r="K289" s="96">
        <v>-2.9040079999999975</v>
      </c>
      <c r="L289" s="97">
        <v>-49.008207999999996</v>
      </c>
      <c r="M289" s="96">
        <v>-45.795000000000002</v>
      </c>
      <c r="N289" s="96">
        <v>-18.306513462000005</v>
      </c>
      <c r="O289" s="96">
        <v>-8.6691252104548511</v>
      </c>
      <c r="P289" s="96">
        <v>-5.9430000000000005</v>
      </c>
      <c r="Q289" s="97">
        <v>-32.918638672454861</v>
      </c>
      <c r="R289" s="96">
        <v>6.4225631964237335</v>
      </c>
      <c r="S289" s="96">
        <v>18.990536961917407</v>
      </c>
      <c r="T289" s="96">
        <v>-15.508594225078738</v>
      </c>
      <c r="U289" s="96">
        <v>23.018858073855821</v>
      </c>
      <c r="V289" s="97">
        <v>26.500800810694486</v>
      </c>
      <c r="W289" s="96">
        <v>-19.621725403432151</v>
      </c>
      <c r="X289" s="96">
        <v>-8.8014146844885079</v>
      </c>
      <c r="Y289" s="96">
        <v>-2.8559999999999999</v>
      </c>
      <c r="Z289" s="96">
        <v>-15.66451386</v>
      </c>
      <c r="AA289" s="97">
        <v>-27.321928544488507</v>
      </c>
      <c r="AB289" s="96">
        <v>67.651459041976182</v>
      </c>
      <c r="AC289" s="96">
        <v>-54.70509400000001</v>
      </c>
      <c r="AD289" s="96">
        <v>9.1194749999999978</v>
      </c>
      <c r="AE289" s="96">
        <v>-7.0873139785744712</v>
      </c>
      <c r="AF289" s="97">
        <v>-52.67293297857448</v>
      </c>
      <c r="AG289" s="96">
        <v>1.0359859999999994</v>
      </c>
      <c r="AH289" s="96">
        <v>-11.30322</v>
      </c>
      <c r="AI289" s="96">
        <v>-1.0258693032199964</v>
      </c>
      <c r="AJ289" s="96">
        <v>3.2349794471890401</v>
      </c>
      <c r="AK289" s="97">
        <v>-9.0941098560309577</v>
      </c>
      <c r="AL289" s="96">
        <v>-10.136394986728453</v>
      </c>
      <c r="AM289" s="96">
        <v>-10.136394986728453</v>
      </c>
      <c r="AN289" s="96">
        <v>57.268422303964861</v>
      </c>
      <c r="AO289" s="96">
        <v>57.268422303964861</v>
      </c>
      <c r="AP289" s="96">
        <v>-0.37166374532815283</v>
      </c>
      <c r="AQ289" s="347">
        <v>-0.37166374532815283</v>
      </c>
      <c r="AR289" s="96">
        <v>-45.430041239668157</v>
      </c>
      <c r="AS289" s="347">
        <f t="shared" si="43"/>
        <v>-45.430041239668157</v>
      </c>
      <c r="AT289" s="97">
        <v>1.3303223322400957</v>
      </c>
      <c r="AU289" s="97">
        <v>1.3303223322400957</v>
      </c>
      <c r="AV289" s="96">
        <v>-22.988375524996417</v>
      </c>
      <c r="AW289" s="96">
        <v>-11.344628835418817</v>
      </c>
      <c r="AX289" s="96">
        <v>0.44170413753803173</v>
      </c>
      <c r="AY289" s="96">
        <v>5.6697067743988061</v>
      </c>
      <c r="AZ289" s="96">
        <v>-28.221593448478394</v>
      </c>
      <c r="BA289" s="96">
        <f t="shared" ref="BA289" si="47">BA311+BA333</f>
        <v>5.3372349736206024</v>
      </c>
      <c r="BB289"/>
      <c r="BC289" s="165" t="str">
        <f t="shared" si="44"/>
        <v>ns</v>
      </c>
      <c r="BD289" s="463"/>
    </row>
    <row r="290" spans="1:56">
      <c r="A290" s="21"/>
      <c r="B290" s="85"/>
      <c r="C290" s="85"/>
      <c r="D290" s="85"/>
      <c r="E290" s="85"/>
      <c r="F290" s="85"/>
      <c r="G290" s="85"/>
      <c r="H290" s="85"/>
      <c r="I290" s="85"/>
      <c r="J290" s="98"/>
      <c r="K290" s="98"/>
      <c r="L290" s="85"/>
      <c r="M290" s="135"/>
      <c r="N290" s="135"/>
      <c r="O290" s="135"/>
      <c r="P290" s="135"/>
      <c r="Q290" s="85"/>
      <c r="R290" s="135"/>
      <c r="S290" s="135"/>
      <c r="T290" s="135"/>
      <c r="U290" s="135"/>
      <c r="V290" s="8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413"/>
      <c r="AT290" s="135"/>
      <c r="AU290" s="135"/>
      <c r="AV290" s="135"/>
      <c r="AW290" s="135"/>
      <c r="AX290" s="135"/>
      <c r="AY290" s="135"/>
      <c r="AZ290" s="135"/>
      <c r="BA290" s="135"/>
      <c r="BB290"/>
      <c r="BC290" s="167"/>
      <c r="BD290" s="463"/>
    </row>
    <row r="291" spans="1:56" ht="16.5" thickBot="1">
      <c r="A291" s="21"/>
      <c r="B291" s="116" t="s">
        <v>318</v>
      </c>
      <c r="C291" s="117"/>
      <c r="D291" s="117"/>
      <c r="E291" s="117"/>
      <c r="F291" s="117"/>
      <c r="G291" s="117"/>
      <c r="H291" s="117"/>
      <c r="I291" s="117"/>
      <c r="J291" s="117"/>
      <c r="K291" s="117"/>
      <c r="L291" s="117"/>
      <c r="M291" s="157"/>
      <c r="N291" s="157"/>
      <c r="O291" s="157"/>
      <c r="P291" s="157"/>
      <c r="Q291" s="117"/>
      <c r="R291" s="157"/>
      <c r="S291" s="157"/>
      <c r="T291" s="157"/>
      <c r="U291" s="157"/>
      <c r="V291" s="11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c r="BC291" s="369"/>
      <c r="BD291" s="463"/>
    </row>
    <row r="292" spans="1:56">
      <c r="A292" s="21"/>
      <c r="B292" s="85"/>
      <c r="C292" s="85"/>
      <c r="D292" s="85"/>
      <c r="E292" s="85"/>
      <c r="F292" s="85"/>
      <c r="G292" s="85"/>
      <c r="H292" s="85"/>
      <c r="I292" s="85"/>
      <c r="J292" s="85"/>
      <c r="K292" s="85"/>
      <c r="L292" s="85"/>
      <c r="M292" s="131"/>
      <c r="N292" s="131"/>
      <c r="O292" s="131"/>
      <c r="P292" s="131"/>
      <c r="Q292" s="85"/>
      <c r="R292" s="131"/>
      <c r="S292" s="131"/>
      <c r="T292" s="131"/>
      <c r="U292" s="131"/>
      <c r="V292" s="85"/>
      <c r="W292" s="131"/>
      <c r="X292" s="131"/>
      <c r="Y292" s="131"/>
      <c r="Z292" s="131"/>
      <c r="AA292" s="131"/>
      <c r="AB292" s="131"/>
      <c r="AC292" s="131"/>
      <c r="AD292" s="131"/>
      <c r="AE292" s="131"/>
      <c r="AF292" s="131"/>
      <c r="AG292" s="131"/>
      <c r="AH292" s="131"/>
      <c r="AI292" s="131"/>
      <c r="AJ292" s="131"/>
      <c r="AK292" s="131"/>
      <c r="AL292" s="131"/>
      <c r="AM292" s="158" t="s">
        <v>596</v>
      </c>
      <c r="AN292" s="131"/>
      <c r="AO292" s="158" t="s">
        <v>596</v>
      </c>
      <c r="AP292" s="131"/>
      <c r="AQ292" s="158" t="s">
        <v>596</v>
      </c>
      <c r="AR292" s="131"/>
      <c r="AS292" s="416" t="s">
        <v>596</v>
      </c>
      <c r="AT292" s="131"/>
      <c r="AU292" s="158" t="s">
        <v>596</v>
      </c>
      <c r="AV292" s="131"/>
      <c r="AW292" s="131"/>
      <c r="AX292" s="131"/>
      <c r="AY292" s="131"/>
      <c r="AZ292" s="131"/>
      <c r="BA292" s="131"/>
      <c r="BB292"/>
      <c r="BC292" s="167"/>
      <c r="BD292" s="463"/>
    </row>
    <row r="293" spans="1:56" ht="25.5">
      <c r="A293" s="21"/>
      <c r="B293" s="118" t="s">
        <v>24</v>
      </c>
      <c r="C293" s="119" t="s">
        <v>100</v>
      </c>
      <c r="D293" s="119" t="s">
        <v>101</v>
      </c>
      <c r="E293" s="119" t="s">
        <v>102</v>
      </c>
      <c r="F293" s="119" t="s">
        <v>103</v>
      </c>
      <c r="G293" s="119" t="s">
        <v>104</v>
      </c>
      <c r="H293" s="119" t="s">
        <v>483</v>
      </c>
      <c r="I293" s="119" t="s">
        <v>484</v>
      </c>
      <c r="J293" s="119" t="s">
        <v>485</v>
      </c>
      <c r="K293" s="119" t="s">
        <v>486</v>
      </c>
      <c r="L293" s="119" t="s">
        <v>487</v>
      </c>
      <c r="M293" s="158" t="s">
        <v>488</v>
      </c>
      <c r="N293" s="158" t="s">
        <v>489</v>
      </c>
      <c r="O293" s="158" t="s">
        <v>490</v>
      </c>
      <c r="P293" s="158" t="s">
        <v>491</v>
      </c>
      <c r="Q293" s="119" t="s">
        <v>492</v>
      </c>
      <c r="R293" s="158" t="s">
        <v>493</v>
      </c>
      <c r="S293" s="158" t="s">
        <v>494</v>
      </c>
      <c r="T293" s="158" t="s">
        <v>495</v>
      </c>
      <c r="U293" s="158" t="s">
        <v>496</v>
      </c>
      <c r="V293" s="119" t="s">
        <v>497</v>
      </c>
      <c r="W293" s="158" t="s">
        <v>498</v>
      </c>
      <c r="X293" s="158" t="s">
        <v>499</v>
      </c>
      <c r="Y293" s="158" t="s">
        <v>500</v>
      </c>
      <c r="Z293" s="158" t="s">
        <v>501</v>
      </c>
      <c r="AA293" s="158" t="s">
        <v>502</v>
      </c>
      <c r="AB293" s="158" t="s">
        <v>503</v>
      </c>
      <c r="AC293" s="158" t="s">
        <v>504</v>
      </c>
      <c r="AD293" s="158" t="s">
        <v>505</v>
      </c>
      <c r="AE293" s="158" t="s">
        <v>506</v>
      </c>
      <c r="AF293" s="158" t="s">
        <v>507</v>
      </c>
      <c r="AG293" s="158" t="s">
        <v>508</v>
      </c>
      <c r="AH293" s="158" t="s">
        <v>509</v>
      </c>
      <c r="AI293" s="158" t="s">
        <v>510</v>
      </c>
      <c r="AJ293" s="158" t="s">
        <v>511</v>
      </c>
      <c r="AK293" s="158" t="s">
        <v>512</v>
      </c>
      <c r="AL293" s="158" t="s">
        <v>513</v>
      </c>
      <c r="AM293" s="158" t="s">
        <v>513</v>
      </c>
      <c r="AN293" s="158" t="s">
        <v>570</v>
      </c>
      <c r="AO293" s="158" t="s">
        <v>570</v>
      </c>
      <c r="AP293" s="158" t="s">
        <v>574</v>
      </c>
      <c r="AQ293" s="158" t="s">
        <v>574</v>
      </c>
      <c r="AR293" s="158" t="s">
        <v>599</v>
      </c>
      <c r="AS293" s="416" t="str">
        <f>AS271</f>
        <v>Q4-22
Stated</v>
      </c>
      <c r="AT293" s="158" t="s">
        <v>600</v>
      </c>
      <c r="AU293" s="158" t="s">
        <v>600</v>
      </c>
      <c r="AV293" s="158" t="s">
        <v>605</v>
      </c>
      <c r="AW293" s="158" t="s">
        <v>614</v>
      </c>
      <c r="AX293" s="158" t="s">
        <v>619</v>
      </c>
      <c r="AY293" s="158" t="s">
        <v>626</v>
      </c>
      <c r="AZ293" s="158" t="s">
        <v>627</v>
      </c>
      <c r="BA293" s="158" t="str">
        <f t="shared" ref="BA293" si="48">BA$14</f>
        <v>Q1-24
Stated</v>
      </c>
      <c r="BB293"/>
      <c r="BC293" s="370" t="str">
        <f>LEFT($AV:$AV,2)&amp;"/"&amp;LEFT(BA:BA,2)</f>
        <v>Q1/Q1</v>
      </c>
      <c r="BD293" s="463"/>
    </row>
    <row r="294" spans="1:56">
      <c r="A294" s="21"/>
      <c r="B294" s="26"/>
      <c r="C294" s="85"/>
      <c r="D294" s="85"/>
      <c r="E294" s="85"/>
      <c r="F294" s="85"/>
      <c r="G294" s="85"/>
      <c r="H294" s="85"/>
      <c r="I294" s="85"/>
      <c r="J294" s="85"/>
      <c r="K294" s="85"/>
      <c r="L294" s="85"/>
      <c r="M294" s="131"/>
      <c r="N294" s="131"/>
      <c r="O294" s="131"/>
      <c r="P294" s="131"/>
      <c r="Q294" s="85"/>
      <c r="R294" s="131"/>
      <c r="S294" s="131"/>
      <c r="T294" s="131"/>
      <c r="U294" s="131"/>
      <c r="V294" s="85"/>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402"/>
      <c r="AT294" s="131"/>
      <c r="AU294" s="131"/>
      <c r="AV294" s="131"/>
      <c r="AW294" s="131"/>
      <c r="AX294" s="131"/>
      <c r="AY294" s="131"/>
      <c r="AZ294" s="131"/>
      <c r="BA294" s="131"/>
      <c r="BB294"/>
      <c r="BC294" s="341"/>
      <c r="BD294" s="463"/>
    </row>
    <row r="295" spans="1:56">
      <c r="A295" s="105" t="s">
        <v>319</v>
      </c>
      <c r="B295" s="39" t="s">
        <v>26</v>
      </c>
      <c r="C295" s="106">
        <v>548</v>
      </c>
      <c r="D295" s="106">
        <v>611</v>
      </c>
      <c r="E295" s="106">
        <v>538</v>
      </c>
      <c r="F295" s="106">
        <v>490</v>
      </c>
      <c r="G295" s="77">
        <v>2187</v>
      </c>
      <c r="H295" s="106">
        <v>526.16999999999996</v>
      </c>
      <c r="I295" s="106">
        <v>570.97</v>
      </c>
      <c r="J295" s="106">
        <v>557.00300000000004</v>
      </c>
      <c r="K295" s="143">
        <v>539.46500000000003</v>
      </c>
      <c r="L295" s="77">
        <v>2193.6080000000002</v>
      </c>
      <c r="M295" s="144">
        <v>585.98099999999999</v>
      </c>
      <c r="N295" s="144">
        <v>578.51099999999997</v>
      </c>
      <c r="O295" s="144">
        <v>506.08800000000002</v>
      </c>
      <c r="P295" s="144">
        <v>578.09100000000001</v>
      </c>
      <c r="Q295" s="77">
        <v>2248.6709999999998</v>
      </c>
      <c r="R295" s="144">
        <v>582.82500000000005</v>
      </c>
      <c r="S295" s="144">
        <v>688.32299999999998</v>
      </c>
      <c r="T295" s="144">
        <v>638.06100000000004</v>
      </c>
      <c r="U295" s="144">
        <v>595.02200000000005</v>
      </c>
      <c r="V295" s="77">
        <v>2504.2310000000002</v>
      </c>
      <c r="W295" s="144">
        <v>598.35</v>
      </c>
      <c r="X295" s="144">
        <v>672.63900000000001</v>
      </c>
      <c r="Y295" s="144">
        <v>629.92399999999998</v>
      </c>
      <c r="Z295" s="144">
        <v>573.43299999999999</v>
      </c>
      <c r="AA295" s="77">
        <v>2474.346</v>
      </c>
      <c r="AB295" s="144">
        <v>722.15099999999995</v>
      </c>
      <c r="AC295" s="144">
        <v>644.68399999999997</v>
      </c>
      <c r="AD295" s="144">
        <v>602.91899999999998</v>
      </c>
      <c r="AE295" s="144">
        <v>581.77300000000002</v>
      </c>
      <c r="AF295" s="77">
        <v>2551.527</v>
      </c>
      <c r="AG295" s="144">
        <v>651.22900000000004</v>
      </c>
      <c r="AH295" s="144">
        <v>669.42499999999995</v>
      </c>
      <c r="AI295" s="144">
        <v>683.64700000000005</v>
      </c>
      <c r="AJ295" s="144">
        <v>753.47900000000004</v>
      </c>
      <c r="AK295" s="77">
        <v>2757.78</v>
      </c>
      <c r="AL295" s="144">
        <v>753.37</v>
      </c>
      <c r="AM295" s="144">
        <v>753.37</v>
      </c>
      <c r="AN295" s="144">
        <v>821.971</v>
      </c>
      <c r="AO295" s="144">
        <v>821.97099999999989</v>
      </c>
      <c r="AP295" s="144">
        <v>761.49099999999999</v>
      </c>
      <c r="AQ295" s="353">
        <v>761.49099999999999</v>
      </c>
      <c r="AR295" s="144">
        <v>785.52499999999998</v>
      </c>
      <c r="AS295" s="353">
        <f t="shared" ref="AS295:AS311" si="49">AU295-AM295-AO295-AQ295</f>
        <v>785.52500000000009</v>
      </c>
      <c r="AT295" s="77">
        <v>3122.357</v>
      </c>
      <c r="AU295" s="77">
        <v>3122.357</v>
      </c>
      <c r="AV295" s="144">
        <v>758.1</v>
      </c>
      <c r="AW295" s="144">
        <v>775.13499999999999</v>
      </c>
      <c r="AX295" s="144">
        <v>753.36199999999997</v>
      </c>
      <c r="AY295" s="144">
        <v>861.697</v>
      </c>
      <c r="AZ295" s="77">
        <v>3148.2939999999999</v>
      </c>
      <c r="BA295" s="144">
        <v>833.54</v>
      </c>
      <c r="BB295"/>
      <c r="BC295" s="165">
        <f t="shared" ref="BC295:BC311" si="50">IF(ISERROR($BA295/AV295),"ns",IF($BA295/AV295&gt;200%,"x"&amp;(ROUND($BA295/AV295,1)),IF($BA295/AV295&lt;0,"ns",$BA295/AV295-1)))</f>
        <v>9.9511937739084511E-2</v>
      </c>
      <c r="BD295" s="463"/>
    </row>
    <row r="296" spans="1:56">
      <c r="A296" s="107" t="s">
        <v>320</v>
      </c>
      <c r="B296" s="41" t="s">
        <v>321</v>
      </c>
      <c r="C296" s="108">
        <v>-4</v>
      </c>
      <c r="D296" s="108">
        <v>25</v>
      </c>
      <c r="E296" s="108">
        <v>36</v>
      </c>
      <c r="F296" s="108">
        <v>-9</v>
      </c>
      <c r="G296" s="78">
        <v>48</v>
      </c>
      <c r="H296" s="108">
        <v>0</v>
      </c>
      <c r="I296" s="108">
        <v>1</v>
      </c>
      <c r="J296" s="108">
        <v>-25</v>
      </c>
      <c r="K296" s="145">
        <v>-1.1999999999999993</v>
      </c>
      <c r="L296" s="78">
        <v>-25.2</v>
      </c>
      <c r="M296" s="146">
        <v>-23.8</v>
      </c>
      <c r="N296" s="146">
        <v>-15.8</v>
      </c>
      <c r="O296" s="146">
        <v>-13.4</v>
      </c>
      <c r="P296" s="146">
        <v>-3.7</v>
      </c>
      <c r="Q296" s="78">
        <v>-32.900000000000006</v>
      </c>
      <c r="R296" s="146">
        <v>4.4000000000000004</v>
      </c>
      <c r="S296" s="146">
        <v>15.2</v>
      </c>
      <c r="T296" s="146">
        <v>-13.700000406370782</v>
      </c>
      <c r="U296" s="146">
        <v>17.099999997767291</v>
      </c>
      <c r="V296" s="78">
        <v>18.599999591396511</v>
      </c>
      <c r="W296" s="146">
        <v>-19.3</v>
      </c>
      <c r="X296" s="146">
        <v>-7.6</v>
      </c>
      <c r="Y296" s="146">
        <v>-1.3</v>
      </c>
      <c r="Z296" s="146">
        <v>-15.6</v>
      </c>
      <c r="AA296" s="78">
        <v>-24.5</v>
      </c>
      <c r="AB296" s="146">
        <v>122.5</v>
      </c>
      <c r="AC296" s="146">
        <v>-74.900000000000006</v>
      </c>
      <c r="AD296" s="146">
        <v>-6.9</v>
      </c>
      <c r="AE296" s="146">
        <v>-30.413</v>
      </c>
      <c r="AF296" s="78">
        <v>-112.21300000000001</v>
      </c>
      <c r="AG296" s="146">
        <v>-7.3040000000000003</v>
      </c>
      <c r="AH296" s="146">
        <v>-8.3960000000000008</v>
      </c>
      <c r="AI296" s="146">
        <v>-5.4619999999999997</v>
      </c>
      <c r="AJ296" s="146">
        <v>3.6760000000000002</v>
      </c>
      <c r="AK296" s="78">
        <v>-10.182</v>
      </c>
      <c r="AL296" s="146">
        <v>16.558</v>
      </c>
      <c r="AM296" s="146">
        <v>16.558</v>
      </c>
      <c r="AN296" s="146">
        <v>57.052</v>
      </c>
      <c r="AO296" s="146">
        <v>57.052</v>
      </c>
      <c r="AP296" s="146">
        <v>-14.334</v>
      </c>
      <c r="AQ296" s="350">
        <v>-14.333999999999996</v>
      </c>
      <c r="AR296" s="146">
        <v>-38.199999999999996</v>
      </c>
      <c r="AS296" s="350">
        <f t="shared" si="49"/>
        <v>-38.199999999999996</v>
      </c>
      <c r="AT296" s="78">
        <v>21.076000000000008</v>
      </c>
      <c r="AU296" s="78">
        <v>21.076000000000008</v>
      </c>
      <c r="AV296" s="146">
        <v>-23.799999999993901</v>
      </c>
      <c r="AW296" s="146">
        <v>-0.80000000000410154</v>
      </c>
      <c r="AX296" s="146">
        <v>-1.5000000000041984</v>
      </c>
      <c r="AY296" s="146">
        <v>1.8030480000186973</v>
      </c>
      <c r="AZ296" s="78">
        <v>-24.296951999983502</v>
      </c>
      <c r="BA296" s="146">
        <v>2.008</v>
      </c>
      <c r="BB296"/>
      <c r="BC296" s="165" t="str">
        <f t="shared" si="50"/>
        <v>ns</v>
      </c>
      <c r="BD296" s="463"/>
    </row>
    <row r="297" spans="1:56">
      <c r="A297" s="21" t="s">
        <v>322</v>
      </c>
      <c r="B297" s="29" t="s">
        <v>28</v>
      </c>
      <c r="C297" s="98">
        <v>-266</v>
      </c>
      <c r="D297" s="98">
        <v>-221</v>
      </c>
      <c r="E297" s="98">
        <v>-217</v>
      </c>
      <c r="F297" s="98">
        <v>-236</v>
      </c>
      <c r="G297" s="103">
        <v>-940</v>
      </c>
      <c r="H297" s="92">
        <v>-277.983</v>
      </c>
      <c r="I297" s="92">
        <v>-220.42599999999999</v>
      </c>
      <c r="J297" s="92">
        <v>-232.96299999999999</v>
      </c>
      <c r="K297" s="92">
        <v>-241.375</v>
      </c>
      <c r="L297" s="93">
        <v>-972.74699999999996</v>
      </c>
      <c r="M297" s="92">
        <v>-287.12200000000001</v>
      </c>
      <c r="N297" s="92">
        <v>-218.74600000000001</v>
      </c>
      <c r="O297" s="92">
        <v>-220.01400000000001</v>
      </c>
      <c r="P297" s="92">
        <v>-237.892</v>
      </c>
      <c r="Q297" s="93">
        <v>-963.774</v>
      </c>
      <c r="R297" s="92">
        <v>-287.21199999999999</v>
      </c>
      <c r="S297" s="92">
        <v>-250.27799999999999</v>
      </c>
      <c r="T297" s="92">
        <v>-234.518</v>
      </c>
      <c r="U297" s="92">
        <v>-241.23</v>
      </c>
      <c r="V297" s="93">
        <v>-1013.2380000000001</v>
      </c>
      <c r="W297" s="92">
        <v>-294.44799999999998</v>
      </c>
      <c r="X297" s="92">
        <v>-238.01900000000001</v>
      </c>
      <c r="Y297" s="92">
        <v>-251.57900000000001</v>
      </c>
      <c r="Z297" s="92">
        <v>-277.21699999999998</v>
      </c>
      <c r="AA297" s="93">
        <v>-1061.2629999999999</v>
      </c>
      <c r="AB297" s="92">
        <v>-321.30999999999995</v>
      </c>
      <c r="AC297" s="92">
        <v>-294.51</v>
      </c>
      <c r="AD297" s="92">
        <v>-271.18700000000001</v>
      </c>
      <c r="AE297" s="92">
        <v>-268.26400000000001</v>
      </c>
      <c r="AF297" s="93">
        <v>-1155.271</v>
      </c>
      <c r="AG297" s="92">
        <v>-389.20299999999997</v>
      </c>
      <c r="AH297" s="92">
        <v>-282.74699999999996</v>
      </c>
      <c r="AI297" s="92">
        <v>-277.26100000000002</v>
      </c>
      <c r="AJ297" s="92">
        <v>-272.214</v>
      </c>
      <c r="AK297" s="93">
        <v>-1221.425</v>
      </c>
      <c r="AL297" s="92">
        <v>-444.70399999999995</v>
      </c>
      <c r="AM297" s="92">
        <v>-444.70399999999995</v>
      </c>
      <c r="AN297" s="92">
        <v>-308.00900000000001</v>
      </c>
      <c r="AO297" s="92">
        <v>-308.00899999999984</v>
      </c>
      <c r="AP297" s="92">
        <v>-314.50200000000001</v>
      </c>
      <c r="AQ297" s="346">
        <v>-314.50199999999995</v>
      </c>
      <c r="AR297" s="92">
        <v>-320.20800000000003</v>
      </c>
      <c r="AS297" s="406">
        <f t="shared" si="49"/>
        <v>-320.20800000000008</v>
      </c>
      <c r="AT297" s="93">
        <v>-1387.4229999999998</v>
      </c>
      <c r="AU297" s="93">
        <v>-1387.4229999999998</v>
      </c>
      <c r="AV297" s="92">
        <v>-467.95100000000002</v>
      </c>
      <c r="AW297" s="92">
        <v>-334.19900000000001</v>
      </c>
      <c r="AX297" s="92">
        <v>-346.995</v>
      </c>
      <c r="AY297" s="92">
        <v>-368.286</v>
      </c>
      <c r="AZ297" s="93">
        <v>-1517.431</v>
      </c>
      <c r="BA297" s="92">
        <v>-384.29599999999999</v>
      </c>
      <c r="BB297"/>
      <c r="BC297" s="165">
        <f t="shared" si="50"/>
        <v>-0.17876871723748855</v>
      </c>
      <c r="BD297" s="463"/>
    </row>
    <row r="298" spans="1:56">
      <c r="A298" s="94" t="s">
        <v>323</v>
      </c>
      <c r="B298" s="31" t="s">
        <v>30</v>
      </c>
      <c r="C298" s="95"/>
      <c r="D298" s="95"/>
      <c r="E298" s="95"/>
      <c r="F298" s="96"/>
      <c r="G298" s="97"/>
      <c r="H298" s="96">
        <v>-124.7</v>
      </c>
      <c r="I298" s="96">
        <v>-16.089999999999982</v>
      </c>
      <c r="J298" s="96">
        <v>0</v>
      </c>
      <c r="K298" s="96">
        <v>0</v>
      </c>
      <c r="L298" s="97">
        <v>-140.79</v>
      </c>
      <c r="M298" s="96">
        <v>-31</v>
      </c>
      <c r="N298" s="96">
        <v>-7.6799999999999784</v>
      </c>
      <c r="O298" s="96">
        <v>0</v>
      </c>
      <c r="P298" s="96">
        <v>0</v>
      </c>
      <c r="Q298" s="97">
        <v>-38.679999999999978</v>
      </c>
      <c r="R298" s="96">
        <v>-45.517160815037094</v>
      </c>
      <c r="S298" s="96">
        <v>-0.92126248356134699</v>
      </c>
      <c r="T298" s="96">
        <v>0</v>
      </c>
      <c r="U298" s="96">
        <v>0</v>
      </c>
      <c r="V298" s="97">
        <v>-46.438423298598444</v>
      </c>
      <c r="W298" s="96">
        <v>-44.456887504354</v>
      </c>
      <c r="X298" s="96">
        <v>-0.79229824041019725</v>
      </c>
      <c r="Y298" s="96">
        <v>0</v>
      </c>
      <c r="Z298" s="96">
        <v>1.5398418895529176E-7</v>
      </c>
      <c r="AA298" s="97">
        <v>-45.249185590780009</v>
      </c>
      <c r="AB298" s="96">
        <v>-55.649616593457296</v>
      </c>
      <c r="AC298" s="96">
        <v>-14.856530344256612</v>
      </c>
      <c r="AD298" s="96">
        <v>0</v>
      </c>
      <c r="AE298" s="96">
        <v>0</v>
      </c>
      <c r="AF298" s="97">
        <v>-70.506146937713908</v>
      </c>
      <c r="AG298" s="96">
        <v>-111.68262267666695</v>
      </c>
      <c r="AH298" s="96">
        <v>-2.1156492830708942</v>
      </c>
      <c r="AI298" s="96">
        <v>0</v>
      </c>
      <c r="AJ298" s="96">
        <v>0</v>
      </c>
      <c r="AK298" s="97">
        <v>-113.79827195973785</v>
      </c>
      <c r="AL298" s="96">
        <v>-126.13579026153664</v>
      </c>
      <c r="AM298" s="96">
        <v>-126.13579026153664</v>
      </c>
      <c r="AN298" s="96">
        <v>-11.695469400246864</v>
      </c>
      <c r="AO298" s="96">
        <v>-11.695469400246864</v>
      </c>
      <c r="AP298" s="96">
        <v>0</v>
      </c>
      <c r="AQ298" s="347">
        <v>0</v>
      </c>
      <c r="AR298" s="96">
        <v>0</v>
      </c>
      <c r="AS298" s="347">
        <f t="shared" si="49"/>
        <v>-1.4210854715202004E-14</v>
      </c>
      <c r="AT298" s="97">
        <v>-137.83125966178352</v>
      </c>
      <c r="AU298" s="97">
        <v>-137.83125966178352</v>
      </c>
      <c r="AV298" s="96">
        <v>-95.220244248699771</v>
      </c>
      <c r="AW298" s="96">
        <v>1.1830858883809725</v>
      </c>
      <c r="AX298" s="96">
        <v>0</v>
      </c>
      <c r="AY298" s="96">
        <v>0</v>
      </c>
      <c r="AZ298" s="97">
        <v>-94.037158360318799</v>
      </c>
      <c r="BA298" s="96">
        <v>0</v>
      </c>
      <c r="BB298"/>
      <c r="BC298" s="165">
        <f t="shared" si="50"/>
        <v>-1</v>
      </c>
      <c r="BD298" s="463"/>
    </row>
    <row r="299" spans="1:56">
      <c r="A299" s="21" t="s">
        <v>324</v>
      </c>
      <c r="B299" s="28" t="s">
        <v>32</v>
      </c>
      <c r="C299" s="60">
        <v>282</v>
      </c>
      <c r="D299" s="60">
        <v>390</v>
      </c>
      <c r="E299" s="60">
        <v>321</v>
      </c>
      <c r="F299" s="60">
        <v>254</v>
      </c>
      <c r="G299" s="61">
        <v>1247</v>
      </c>
      <c r="H299" s="60">
        <v>248.18700000000001</v>
      </c>
      <c r="I299" s="60">
        <v>350.54399999999998</v>
      </c>
      <c r="J299" s="74">
        <v>324.04000000000002</v>
      </c>
      <c r="K299" s="74">
        <v>298.08999999999997</v>
      </c>
      <c r="L299" s="61">
        <v>1220.8610000000001</v>
      </c>
      <c r="M299" s="139">
        <v>298.85899999999998</v>
      </c>
      <c r="N299" s="139">
        <v>359.76499999999999</v>
      </c>
      <c r="O299" s="139">
        <v>286.07400000000001</v>
      </c>
      <c r="P299" s="139">
        <v>340.19900000000001</v>
      </c>
      <c r="Q299" s="61">
        <v>1284.8969999999999</v>
      </c>
      <c r="R299" s="139">
        <v>295.613</v>
      </c>
      <c r="S299" s="139">
        <v>438.04500000000002</v>
      </c>
      <c r="T299" s="139">
        <v>403.54300000000001</v>
      </c>
      <c r="U299" s="139">
        <v>353.79199999999997</v>
      </c>
      <c r="V299" s="61">
        <v>1490.9929999999999</v>
      </c>
      <c r="W299" s="139">
        <v>303.90199999999999</v>
      </c>
      <c r="X299" s="139">
        <v>434.62</v>
      </c>
      <c r="Y299" s="139">
        <v>378.34500000000003</v>
      </c>
      <c r="Z299" s="139">
        <v>296.21600000000001</v>
      </c>
      <c r="AA299" s="61">
        <v>1413.0830000000001</v>
      </c>
      <c r="AB299" s="139">
        <v>400.84100000000001</v>
      </c>
      <c r="AC299" s="139">
        <v>350.17399999999998</v>
      </c>
      <c r="AD299" s="139">
        <v>331.73200000000003</v>
      </c>
      <c r="AE299" s="139">
        <v>313.50900000000001</v>
      </c>
      <c r="AF299" s="61">
        <v>1396.2560000000001</v>
      </c>
      <c r="AG299" s="139">
        <v>262.02600000000001</v>
      </c>
      <c r="AH299" s="139">
        <v>386.678</v>
      </c>
      <c r="AI299" s="139">
        <v>406.38600000000002</v>
      </c>
      <c r="AJ299" s="139">
        <v>481.26499999999999</v>
      </c>
      <c r="AK299" s="61">
        <v>1536.355</v>
      </c>
      <c r="AL299" s="139">
        <v>308.666</v>
      </c>
      <c r="AM299" s="139">
        <v>308.666</v>
      </c>
      <c r="AN299" s="139">
        <v>513.96199999999999</v>
      </c>
      <c r="AO299" s="139">
        <v>513.96199999999999</v>
      </c>
      <c r="AP299" s="139">
        <v>446.98899999999998</v>
      </c>
      <c r="AQ299" s="348">
        <v>446.98899999999992</v>
      </c>
      <c r="AR299" s="139">
        <v>465.31700000000001</v>
      </c>
      <c r="AS299" s="348">
        <f t="shared" si="49"/>
        <v>465.31700000000012</v>
      </c>
      <c r="AT299" s="61">
        <v>1734.934</v>
      </c>
      <c r="AU299" s="61">
        <v>1734.934</v>
      </c>
      <c r="AV299" s="139">
        <v>290.149</v>
      </c>
      <c r="AW299" s="139">
        <v>440.93599999999998</v>
      </c>
      <c r="AX299" s="139">
        <v>406.36700000000002</v>
      </c>
      <c r="AY299" s="139">
        <v>493.411</v>
      </c>
      <c r="AZ299" s="61">
        <v>1630.8630000000001</v>
      </c>
      <c r="BA299" s="139">
        <v>449.24400000000003</v>
      </c>
      <c r="BB299"/>
      <c r="BC299" s="165">
        <f t="shared" si="50"/>
        <v>0.54832172435541748</v>
      </c>
      <c r="BD299" s="463"/>
    </row>
    <row r="300" spans="1:56">
      <c r="A300" s="21" t="s">
        <v>325</v>
      </c>
      <c r="B300" s="29" t="s">
        <v>34</v>
      </c>
      <c r="C300" s="98">
        <v>-79</v>
      </c>
      <c r="D300" s="98">
        <v>-351</v>
      </c>
      <c r="E300" s="98">
        <v>-79</v>
      </c>
      <c r="F300" s="98">
        <v>-70</v>
      </c>
      <c r="G300" s="103">
        <v>-579</v>
      </c>
      <c r="H300" s="92">
        <v>-111.346</v>
      </c>
      <c r="I300" s="92">
        <v>-135.46199999999999</v>
      </c>
      <c r="J300" s="92">
        <v>-177.29300000000001</v>
      </c>
      <c r="K300" s="92">
        <v>-87.71</v>
      </c>
      <c r="L300" s="93">
        <v>-511.81099999999998</v>
      </c>
      <c r="M300" s="92">
        <v>-139.917</v>
      </c>
      <c r="N300" s="92">
        <v>-73.97</v>
      </c>
      <c r="O300" s="92">
        <v>-16.707000000000001</v>
      </c>
      <c r="P300" s="92">
        <v>-29.344000000000001</v>
      </c>
      <c r="Q300" s="93">
        <v>-259.93799999999999</v>
      </c>
      <c r="R300" s="92">
        <v>-54.506</v>
      </c>
      <c r="S300" s="92">
        <v>50.890999999999998</v>
      </c>
      <c r="T300" s="92">
        <v>67.611000000000004</v>
      </c>
      <c r="U300" s="92">
        <v>18.411000000000001</v>
      </c>
      <c r="V300" s="93">
        <v>82.406999999999996</v>
      </c>
      <c r="W300" s="92">
        <v>6.1959999999999997</v>
      </c>
      <c r="X300" s="92">
        <v>-39.225999999999999</v>
      </c>
      <c r="Y300" s="92">
        <v>-40.268999999999998</v>
      </c>
      <c r="Z300" s="92">
        <v>-58.414999999999999</v>
      </c>
      <c r="AA300" s="93">
        <v>-131.714</v>
      </c>
      <c r="AB300" s="92">
        <v>-137.483</v>
      </c>
      <c r="AC300" s="92">
        <v>-312.18099999999998</v>
      </c>
      <c r="AD300" s="92">
        <v>-225.15299999999999</v>
      </c>
      <c r="AE300" s="92">
        <v>-121.496</v>
      </c>
      <c r="AF300" s="93">
        <v>-796.31299999999999</v>
      </c>
      <c r="AG300" s="92">
        <v>-85.034999999999997</v>
      </c>
      <c r="AH300" s="92">
        <v>35.250999999999998</v>
      </c>
      <c r="AI300" s="92">
        <v>-12.148999999999999</v>
      </c>
      <c r="AJ300" s="92">
        <v>-12.08</v>
      </c>
      <c r="AK300" s="93">
        <v>-74.013000000000005</v>
      </c>
      <c r="AL300" s="92">
        <v>-282.68799999999999</v>
      </c>
      <c r="AM300" s="92">
        <v>-282.68799999999999</v>
      </c>
      <c r="AN300" s="92">
        <v>71.694999999999993</v>
      </c>
      <c r="AO300" s="92">
        <v>71.694999999999993</v>
      </c>
      <c r="AP300" s="92">
        <v>-71.662000000000006</v>
      </c>
      <c r="AQ300" s="346">
        <v>-71.661999999999978</v>
      </c>
      <c r="AR300" s="92">
        <v>-29.234000000000002</v>
      </c>
      <c r="AS300" s="406">
        <f t="shared" si="49"/>
        <v>-29.234000000000037</v>
      </c>
      <c r="AT300" s="93">
        <v>-311.88900000000001</v>
      </c>
      <c r="AU300" s="93">
        <v>-311.88900000000001</v>
      </c>
      <c r="AV300" s="92">
        <v>-22.422000000000001</v>
      </c>
      <c r="AW300" s="92">
        <v>-71.754999999999995</v>
      </c>
      <c r="AX300" s="92">
        <v>-28.803999999999998</v>
      </c>
      <c r="AY300" s="92">
        <v>-0.72000000000000197</v>
      </c>
      <c r="AZ300" s="93">
        <v>-123.70099999999999</v>
      </c>
      <c r="BA300" s="92">
        <v>35.957999999999998</v>
      </c>
      <c r="BB300"/>
      <c r="BC300" s="165" t="str">
        <f t="shared" si="50"/>
        <v>ns</v>
      </c>
      <c r="BD300" s="463"/>
    </row>
    <row r="301" spans="1:56">
      <c r="A301" s="94" t="s">
        <v>326</v>
      </c>
      <c r="B301" s="31" t="s">
        <v>36</v>
      </c>
      <c r="C301" s="95"/>
      <c r="D301" s="95"/>
      <c r="E301" s="95"/>
      <c r="F301" s="96"/>
      <c r="G301" s="97"/>
      <c r="H301" s="96">
        <v>0</v>
      </c>
      <c r="I301" s="96">
        <v>-25</v>
      </c>
      <c r="J301" s="96">
        <v>-25</v>
      </c>
      <c r="K301" s="96">
        <v>0</v>
      </c>
      <c r="L301" s="97">
        <v>-50</v>
      </c>
      <c r="M301" s="96">
        <v>-20</v>
      </c>
      <c r="N301" s="96">
        <v>0</v>
      </c>
      <c r="O301" s="96">
        <v>-37.5</v>
      </c>
      <c r="P301" s="96">
        <v>0</v>
      </c>
      <c r="Q301" s="97">
        <v>-57.5</v>
      </c>
      <c r="R301" s="96">
        <v>0</v>
      </c>
      <c r="S301" s="96">
        <v>0</v>
      </c>
      <c r="T301" s="96">
        <v>0</v>
      </c>
      <c r="U301" s="96">
        <v>0</v>
      </c>
      <c r="V301" s="97">
        <v>0</v>
      </c>
      <c r="W301" s="96">
        <v>0</v>
      </c>
      <c r="X301" s="96">
        <v>0</v>
      </c>
      <c r="Y301" s="96">
        <v>0</v>
      </c>
      <c r="Z301" s="96">
        <v>0</v>
      </c>
      <c r="AA301" s="97">
        <v>0</v>
      </c>
      <c r="AB301" s="96">
        <v>0</v>
      </c>
      <c r="AC301" s="96">
        <v>0</v>
      </c>
      <c r="AD301" s="96">
        <v>0</v>
      </c>
      <c r="AE301" s="96">
        <v>0</v>
      </c>
      <c r="AF301" s="97">
        <v>0</v>
      </c>
      <c r="AG301" s="96">
        <v>0</v>
      </c>
      <c r="AH301" s="96">
        <v>0</v>
      </c>
      <c r="AI301" s="96">
        <v>0</v>
      </c>
      <c r="AJ301" s="96">
        <v>0</v>
      </c>
      <c r="AK301" s="97">
        <v>0</v>
      </c>
      <c r="AL301" s="96">
        <v>0</v>
      </c>
      <c r="AM301" s="96">
        <v>0</v>
      </c>
      <c r="AN301" s="96">
        <v>0</v>
      </c>
      <c r="AO301" s="96">
        <v>0</v>
      </c>
      <c r="AP301" s="96">
        <v>0</v>
      </c>
      <c r="AQ301" s="347">
        <v>0</v>
      </c>
      <c r="AR301" s="96">
        <v>0</v>
      </c>
      <c r="AS301" s="347">
        <f t="shared" si="49"/>
        <v>0</v>
      </c>
      <c r="AT301" s="97">
        <v>0</v>
      </c>
      <c r="AU301" s="97">
        <v>0</v>
      </c>
      <c r="AV301" s="96">
        <v>0</v>
      </c>
      <c r="AW301" s="96">
        <v>0</v>
      </c>
      <c r="AX301" s="96">
        <v>0</v>
      </c>
      <c r="AY301" s="96">
        <v>0</v>
      </c>
      <c r="AZ301" s="97">
        <v>0</v>
      </c>
      <c r="BA301" s="96">
        <v>0</v>
      </c>
      <c r="BB301"/>
      <c r="BC301" s="165" t="str">
        <f t="shared" si="50"/>
        <v>ns</v>
      </c>
      <c r="BD301" s="463"/>
    </row>
    <row r="302" spans="1:56">
      <c r="A302" s="21" t="s">
        <v>327</v>
      </c>
      <c r="B302" s="29" t="s">
        <v>38</v>
      </c>
      <c r="C302" s="98">
        <v>64</v>
      </c>
      <c r="D302" s="98">
        <v>-45</v>
      </c>
      <c r="E302" s="98">
        <v>59</v>
      </c>
      <c r="F302" s="98">
        <v>-18</v>
      </c>
      <c r="G302" s="103">
        <v>60</v>
      </c>
      <c r="H302" s="98">
        <v>62.100999999999999</v>
      </c>
      <c r="I302" s="98">
        <v>61.185000000000002</v>
      </c>
      <c r="J302" s="72">
        <v>59.002000000000002</v>
      </c>
      <c r="K302" s="72">
        <v>29.196999999999999</v>
      </c>
      <c r="L302" s="103">
        <v>211.48500000000001</v>
      </c>
      <c r="M302" s="136">
        <v>69.349000000000004</v>
      </c>
      <c r="N302" s="136">
        <v>59.651000000000003</v>
      </c>
      <c r="O302" s="136">
        <v>163</v>
      </c>
      <c r="P302" s="136">
        <v>-15.246</v>
      </c>
      <c r="Q302" s="103">
        <v>276.75400000000002</v>
      </c>
      <c r="R302" s="136">
        <v>1.0660000000000001</v>
      </c>
      <c r="S302" s="136">
        <v>-0.26600000000000001</v>
      </c>
      <c r="T302" s="136">
        <v>0.97</v>
      </c>
      <c r="U302" s="136">
        <v>-1.39</v>
      </c>
      <c r="V302" s="103">
        <v>0.38</v>
      </c>
      <c r="W302" s="136">
        <v>-0.192</v>
      </c>
      <c r="X302" s="136">
        <v>-0.95899999999999996</v>
      </c>
      <c r="Y302" s="136">
        <v>2.1989999999999998</v>
      </c>
      <c r="Z302" s="136">
        <v>3.1150000000000002</v>
      </c>
      <c r="AA302" s="103">
        <v>4.1630000000000003</v>
      </c>
      <c r="AB302" s="136">
        <v>-0.34</v>
      </c>
      <c r="AC302" s="136">
        <v>1.49</v>
      </c>
      <c r="AD302" s="136">
        <v>-1.149</v>
      </c>
      <c r="AE302" s="136">
        <v>0</v>
      </c>
      <c r="AF302" s="103">
        <v>1E-3</v>
      </c>
      <c r="AG302" s="136">
        <v>0</v>
      </c>
      <c r="AH302" s="136">
        <v>0</v>
      </c>
      <c r="AI302" s="136">
        <v>0</v>
      </c>
      <c r="AJ302" s="136">
        <v>0</v>
      </c>
      <c r="AK302" s="103">
        <v>0</v>
      </c>
      <c r="AL302" s="136">
        <v>0</v>
      </c>
      <c r="AM302" s="136">
        <v>0</v>
      </c>
      <c r="AN302" s="136">
        <v>2.7E-2</v>
      </c>
      <c r="AO302" s="136">
        <v>2.7E-2</v>
      </c>
      <c r="AP302" s="136">
        <v>-1.6E-2</v>
      </c>
      <c r="AQ302" s="349">
        <v>-1.6E-2</v>
      </c>
      <c r="AR302" s="136">
        <v>-8.9999999999999993E-3</v>
      </c>
      <c r="AS302" s="408">
        <f t="shared" si="49"/>
        <v>-9.0000000000000011E-3</v>
      </c>
      <c r="AT302" s="103">
        <v>2E-3</v>
      </c>
      <c r="AU302" s="103">
        <v>2E-3</v>
      </c>
      <c r="AV302" s="136">
        <v>1.6E-2</v>
      </c>
      <c r="AW302" s="136">
        <v>0</v>
      </c>
      <c r="AX302" s="136">
        <v>0.93200000000000005</v>
      </c>
      <c r="AY302" s="136">
        <v>0</v>
      </c>
      <c r="AZ302" s="103">
        <v>0.94799999999999995</v>
      </c>
      <c r="BA302" s="136">
        <v>-2E-3</v>
      </c>
      <c r="BB302"/>
      <c r="BC302" s="165" t="str">
        <f t="shared" si="50"/>
        <v>ns</v>
      </c>
      <c r="BD302" s="463"/>
    </row>
    <row r="303" spans="1:56">
      <c r="A303" s="21" t="s">
        <v>328</v>
      </c>
      <c r="B303" s="29" t="s">
        <v>40</v>
      </c>
      <c r="C303" s="98">
        <v>1</v>
      </c>
      <c r="D303" s="98">
        <v>0</v>
      </c>
      <c r="E303" s="98">
        <v>0</v>
      </c>
      <c r="F303" s="98">
        <v>-8</v>
      </c>
      <c r="G303" s="103">
        <v>-7</v>
      </c>
      <c r="H303" s="98">
        <v>0.435</v>
      </c>
      <c r="I303" s="98">
        <v>0.107</v>
      </c>
      <c r="J303" s="72">
        <v>-3.6999999999999998E-2</v>
      </c>
      <c r="K303" s="72">
        <v>8.9999999999999993E-3</v>
      </c>
      <c r="L303" s="103">
        <v>0.51400000000000001</v>
      </c>
      <c r="M303" s="136">
        <v>-1.4E-2</v>
      </c>
      <c r="N303" s="136">
        <v>4.0000000000000001E-3</v>
      </c>
      <c r="O303" s="136">
        <v>2.3519999999999999</v>
      </c>
      <c r="P303" s="136">
        <v>10.103</v>
      </c>
      <c r="Q303" s="103">
        <v>12.445</v>
      </c>
      <c r="R303" s="136">
        <v>-4.0000000000000001E-3</v>
      </c>
      <c r="S303" s="136">
        <v>2E-3</v>
      </c>
      <c r="T303" s="136">
        <v>2E-3</v>
      </c>
      <c r="U303" s="136">
        <v>-0.313</v>
      </c>
      <c r="V303" s="103">
        <v>-0.313</v>
      </c>
      <c r="W303" s="136">
        <v>0.68899999999999995</v>
      </c>
      <c r="X303" s="136">
        <v>-1.6E-2</v>
      </c>
      <c r="Y303" s="136">
        <v>9.9000000000000005E-2</v>
      </c>
      <c r="Z303" s="136">
        <v>13.166</v>
      </c>
      <c r="AA303" s="103">
        <v>13.938000000000001</v>
      </c>
      <c r="AB303" s="136">
        <v>-0.186</v>
      </c>
      <c r="AC303" s="136">
        <v>-9.8000000000000004E-2</v>
      </c>
      <c r="AD303" s="136">
        <v>1.1970000000000001</v>
      </c>
      <c r="AE303" s="136">
        <v>-1.4999999999999999E-2</v>
      </c>
      <c r="AF303" s="103">
        <v>0.89800000000000002</v>
      </c>
      <c r="AG303" s="136">
        <v>7.0999999999999994E-2</v>
      </c>
      <c r="AH303" s="136">
        <v>-37.228999999999999</v>
      </c>
      <c r="AI303" s="136">
        <v>-2.5779999999999998</v>
      </c>
      <c r="AJ303" s="136">
        <v>0.20499999999999999</v>
      </c>
      <c r="AK303" s="103">
        <v>-39.530999999999999</v>
      </c>
      <c r="AL303" s="136">
        <v>-1.9E-2</v>
      </c>
      <c r="AM303" s="136">
        <v>-1.9E-2</v>
      </c>
      <c r="AN303" s="136">
        <v>-0.90300000000000002</v>
      </c>
      <c r="AO303" s="136">
        <v>-0.90300000000000002</v>
      </c>
      <c r="AP303" s="136">
        <v>1.387</v>
      </c>
      <c r="AQ303" s="349">
        <v>1.387</v>
      </c>
      <c r="AR303" s="136">
        <v>-0.29499999999999998</v>
      </c>
      <c r="AS303" s="408">
        <f t="shared" si="49"/>
        <v>-0.29499999999999993</v>
      </c>
      <c r="AT303" s="103">
        <v>0.17</v>
      </c>
      <c r="AU303" s="103">
        <v>0.17</v>
      </c>
      <c r="AV303" s="136">
        <v>3.5000000000000003E-2</v>
      </c>
      <c r="AW303" s="136">
        <v>0.10299999999999999</v>
      </c>
      <c r="AX303" s="136">
        <v>-1.4E-2</v>
      </c>
      <c r="AY303" s="136">
        <v>6.2E-2</v>
      </c>
      <c r="AZ303" s="103">
        <v>0.186</v>
      </c>
      <c r="BA303" s="136">
        <v>0.185</v>
      </c>
      <c r="BB303"/>
      <c r="BC303" s="165" t="str">
        <f t="shared" si="50"/>
        <v>x5,3</v>
      </c>
      <c r="BD303" s="463"/>
    </row>
    <row r="304" spans="1:56">
      <c r="A304" s="21" t="s">
        <v>329</v>
      </c>
      <c r="B304" s="29" t="s">
        <v>42</v>
      </c>
      <c r="C304" s="98">
        <v>0</v>
      </c>
      <c r="D304" s="98">
        <v>0</v>
      </c>
      <c r="E304" s="98">
        <v>0</v>
      </c>
      <c r="F304" s="98">
        <v>0</v>
      </c>
      <c r="G304" s="103">
        <v>0</v>
      </c>
      <c r="H304" s="98">
        <v>0</v>
      </c>
      <c r="I304" s="98">
        <v>0</v>
      </c>
      <c r="J304" s="72">
        <v>0</v>
      </c>
      <c r="K304" s="72">
        <v>0</v>
      </c>
      <c r="L304" s="103">
        <v>0</v>
      </c>
      <c r="M304" s="136">
        <v>0</v>
      </c>
      <c r="N304" s="136">
        <v>0</v>
      </c>
      <c r="O304" s="136">
        <v>0</v>
      </c>
      <c r="P304" s="136">
        <v>0</v>
      </c>
      <c r="Q304" s="103">
        <v>0</v>
      </c>
      <c r="R304" s="136">
        <v>0</v>
      </c>
      <c r="S304" s="136">
        <v>0</v>
      </c>
      <c r="T304" s="136">
        <v>0</v>
      </c>
      <c r="U304" s="136">
        <v>0</v>
      </c>
      <c r="V304" s="103">
        <v>0</v>
      </c>
      <c r="W304" s="136">
        <v>0</v>
      </c>
      <c r="X304" s="136">
        <v>0</v>
      </c>
      <c r="Y304" s="136">
        <v>0</v>
      </c>
      <c r="Z304" s="136">
        <v>0</v>
      </c>
      <c r="AA304" s="103">
        <v>0</v>
      </c>
      <c r="AB304" s="136">
        <v>0</v>
      </c>
      <c r="AC304" s="136">
        <v>0</v>
      </c>
      <c r="AD304" s="136">
        <v>0</v>
      </c>
      <c r="AE304" s="136">
        <v>0</v>
      </c>
      <c r="AF304" s="103">
        <v>0</v>
      </c>
      <c r="AG304" s="136">
        <v>0</v>
      </c>
      <c r="AH304" s="136">
        <v>0</v>
      </c>
      <c r="AI304" s="136">
        <v>0</v>
      </c>
      <c r="AJ304" s="136">
        <v>0</v>
      </c>
      <c r="AK304" s="103">
        <v>0</v>
      </c>
      <c r="AL304" s="136">
        <v>0</v>
      </c>
      <c r="AM304" s="136">
        <v>0</v>
      </c>
      <c r="AN304" s="136">
        <v>0</v>
      </c>
      <c r="AO304" s="136">
        <v>0</v>
      </c>
      <c r="AP304" s="136">
        <v>0</v>
      </c>
      <c r="AQ304" s="349">
        <v>0</v>
      </c>
      <c r="AR304" s="136">
        <v>0</v>
      </c>
      <c r="AS304" s="408">
        <f t="shared" si="49"/>
        <v>0</v>
      </c>
      <c r="AT304" s="103">
        <v>0</v>
      </c>
      <c r="AU304" s="103">
        <v>0</v>
      </c>
      <c r="AV304" s="136">
        <v>0</v>
      </c>
      <c r="AW304" s="136">
        <v>0</v>
      </c>
      <c r="AX304" s="136">
        <v>0</v>
      </c>
      <c r="AY304" s="136">
        <v>0</v>
      </c>
      <c r="AZ304" s="103">
        <v>0</v>
      </c>
      <c r="BA304" s="136">
        <v>0</v>
      </c>
      <c r="BB304"/>
      <c r="BC304" s="165" t="str">
        <f t="shared" si="50"/>
        <v>ns</v>
      </c>
      <c r="BD304" s="463"/>
    </row>
    <row r="305" spans="1:56">
      <c r="A305" s="21" t="s">
        <v>330</v>
      </c>
      <c r="B305" s="28" t="s">
        <v>44</v>
      </c>
      <c r="C305" s="60">
        <v>268</v>
      </c>
      <c r="D305" s="60">
        <v>-6</v>
      </c>
      <c r="E305" s="60">
        <v>301</v>
      </c>
      <c r="F305" s="60">
        <v>158</v>
      </c>
      <c r="G305" s="61">
        <v>721</v>
      </c>
      <c r="H305" s="60">
        <v>199.37700000000001</v>
      </c>
      <c r="I305" s="60">
        <v>276.37400000000002</v>
      </c>
      <c r="J305" s="74">
        <v>205.71199999999999</v>
      </c>
      <c r="K305" s="74">
        <v>239.58600000000001</v>
      </c>
      <c r="L305" s="61">
        <v>921.04899999999998</v>
      </c>
      <c r="M305" s="139">
        <v>228.27699999999999</v>
      </c>
      <c r="N305" s="139">
        <v>345.45</v>
      </c>
      <c r="O305" s="139">
        <v>434.71899999999999</v>
      </c>
      <c r="P305" s="139">
        <v>305.71199999999999</v>
      </c>
      <c r="Q305" s="61">
        <v>1314.1579999999999</v>
      </c>
      <c r="R305" s="139">
        <v>242.16900000000001</v>
      </c>
      <c r="S305" s="139">
        <v>488.67200000000003</v>
      </c>
      <c r="T305" s="139">
        <v>472.12599999999998</v>
      </c>
      <c r="U305" s="139">
        <v>370.5</v>
      </c>
      <c r="V305" s="61">
        <v>1573.4670000000001</v>
      </c>
      <c r="W305" s="139">
        <v>310.59500000000003</v>
      </c>
      <c r="X305" s="139">
        <v>394.41899999999998</v>
      </c>
      <c r="Y305" s="139">
        <v>340.37400000000002</v>
      </c>
      <c r="Z305" s="139">
        <v>254.08199999999999</v>
      </c>
      <c r="AA305" s="61">
        <v>1299.47</v>
      </c>
      <c r="AB305" s="139">
        <v>262.83199999999999</v>
      </c>
      <c r="AC305" s="139">
        <v>39.384999999999998</v>
      </c>
      <c r="AD305" s="139">
        <v>106.627</v>
      </c>
      <c r="AE305" s="139">
        <v>191.99799999999999</v>
      </c>
      <c r="AF305" s="61">
        <v>600.84199999999998</v>
      </c>
      <c r="AG305" s="139">
        <v>177.06200000000001</v>
      </c>
      <c r="AH305" s="139">
        <v>384.7</v>
      </c>
      <c r="AI305" s="139">
        <v>391.65899999999999</v>
      </c>
      <c r="AJ305" s="139">
        <v>469.39</v>
      </c>
      <c r="AK305" s="61">
        <v>1422.8109999999999</v>
      </c>
      <c r="AL305" s="139">
        <v>25.959</v>
      </c>
      <c r="AM305" s="139">
        <v>25.959</v>
      </c>
      <c r="AN305" s="139">
        <v>584.78099999999995</v>
      </c>
      <c r="AO305" s="139">
        <v>584.78100000000006</v>
      </c>
      <c r="AP305" s="139">
        <v>376.69799999999998</v>
      </c>
      <c r="AQ305" s="348">
        <v>376.69799999999998</v>
      </c>
      <c r="AR305" s="139">
        <v>435.779</v>
      </c>
      <c r="AS305" s="348">
        <f t="shared" si="49"/>
        <v>435.779</v>
      </c>
      <c r="AT305" s="61">
        <v>1423.2170000000001</v>
      </c>
      <c r="AU305" s="61">
        <v>1423.2170000000001</v>
      </c>
      <c r="AV305" s="139">
        <v>267.77800000000002</v>
      </c>
      <c r="AW305" s="139">
        <v>369.28399999999999</v>
      </c>
      <c r="AX305" s="139">
        <v>378.48099999999999</v>
      </c>
      <c r="AY305" s="139">
        <v>492.75299999999999</v>
      </c>
      <c r="AZ305" s="61">
        <v>1508.296</v>
      </c>
      <c r="BA305" s="139">
        <v>485.38499999999999</v>
      </c>
      <c r="BB305"/>
      <c r="BC305" s="165">
        <f t="shared" si="50"/>
        <v>0.81263957457296709</v>
      </c>
      <c r="BD305" s="463"/>
    </row>
    <row r="306" spans="1:56">
      <c r="A306" s="21" t="s">
        <v>331</v>
      </c>
      <c r="B306" s="29" t="s">
        <v>46</v>
      </c>
      <c r="C306" s="98">
        <v>-81</v>
      </c>
      <c r="D306" s="98">
        <v>-110</v>
      </c>
      <c r="E306" s="98">
        <v>-26</v>
      </c>
      <c r="F306" s="98">
        <v>-32</v>
      </c>
      <c r="G306" s="103">
        <v>-249</v>
      </c>
      <c r="H306" s="98">
        <v>-44.679000000000002</v>
      </c>
      <c r="I306" s="98">
        <v>-51.597999999999999</v>
      </c>
      <c r="J306" s="72">
        <v>-11.468</v>
      </c>
      <c r="K306" s="72">
        <v>-55.332999999999998</v>
      </c>
      <c r="L306" s="103">
        <v>-163.078</v>
      </c>
      <c r="M306" s="136">
        <v>-26.919</v>
      </c>
      <c r="N306" s="136">
        <v>-91.144000000000005</v>
      </c>
      <c r="O306" s="136">
        <v>-148.83500000000001</v>
      </c>
      <c r="P306" s="136">
        <v>-232.66300000000001</v>
      </c>
      <c r="Q306" s="103">
        <v>-499.56099999999998</v>
      </c>
      <c r="R306" s="136">
        <v>-62.054000000000002</v>
      </c>
      <c r="S306" s="136">
        <v>-140.72499999999999</v>
      </c>
      <c r="T306" s="136">
        <v>-132.07599999999999</v>
      </c>
      <c r="U306" s="136">
        <v>-79.218999999999994</v>
      </c>
      <c r="V306" s="103">
        <v>-414.07400000000001</v>
      </c>
      <c r="W306" s="136">
        <v>-93.415999999999997</v>
      </c>
      <c r="X306" s="136">
        <v>-109.36199999999999</v>
      </c>
      <c r="Y306" s="136">
        <v>-27.184000000000001</v>
      </c>
      <c r="Z306" s="136">
        <v>-9.9</v>
      </c>
      <c r="AA306" s="103">
        <v>-239.86199999999999</v>
      </c>
      <c r="AB306" s="136">
        <v>-12.023</v>
      </c>
      <c r="AC306" s="136">
        <v>77.488</v>
      </c>
      <c r="AD306" s="136">
        <v>-20.754000000000001</v>
      </c>
      <c r="AE306" s="136">
        <v>-23.960999999999999</v>
      </c>
      <c r="AF306" s="103">
        <v>20.75</v>
      </c>
      <c r="AG306" s="136">
        <v>20.061</v>
      </c>
      <c r="AH306" s="136">
        <v>-85.938999999999993</v>
      </c>
      <c r="AI306" s="136">
        <v>-91.281999999999996</v>
      </c>
      <c r="AJ306" s="136">
        <v>-147.63200000000001</v>
      </c>
      <c r="AK306" s="103">
        <v>-304.79199999999997</v>
      </c>
      <c r="AL306" s="136">
        <v>-12.78</v>
      </c>
      <c r="AM306" s="136">
        <v>-12.78</v>
      </c>
      <c r="AN306" s="136">
        <v>-129.27199999999999</v>
      </c>
      <c r="AO306" s="136">
        <v>-129.27199999999999</v>
      </c>
      <c r="AP306" s="136">
        <v>-112.208</v>
      </c>
      <c r="AQ306" s="349">
        <v>-112.208</v>
      </c>
      <c r="AR306" s="136">
        <v>-101.267</v>
      </c>
      <c r="AS306" s="408">
        <f t="shared" si="49"/>
        <v>-101.26700000000002</v>
      </c>
      <c r="AT306" s="103">
        <v>-355.52699999999999</v>
      </c>
      <c r="AU306" s="103">
        <v>-355.52699999999999</v>
      </c>
      <c r="AV306" s="136">
        <v>-74.366</v>
      </c>
      <c r="AW306" s="136">
        <v>-97.314999999999998</v>
      </c>
      <c r="AX306" s="136">
        <v>-117.172</v>
      </c>
      <c r="AY306" s="136">
        <v>-9.9220000000000308</v>
      </c>
      <c r="AZ306" s="103">
        <v>-298.77499999999998</v>
      </c>
      <c r="BA306" s="136">
        <v>-105.11499999999999</v>
      </c>
      <c r="BB306"/>
      <c r="BC306" s="165">
        <f t="shared" si="50"/>
        <v>0.41348196756582301</v>
      </c>
      <c r="BD306" s="463"/>
    </row>
    <row r="307" spans="1:56">
      <c r="A307" s="21" t="s">
        <v>332</v>
      </c>
      <c r="B307" s="29" t="s">
        <v>48</v>
      </c>
      <c r="C307" s="98">
        <v>0</v>
      </c>
      <c r="D307" s="98">
        <v>0</v>
      </c>
      <c r="E307" s="98">
        <v>0</v>
      </c>
      <c r="F307" s="98">
        <v>0</v>
      </c>
      <c r="G307" s="103">
        <v>0</v>
      </c>
      <c r="H307" s="98">
        <v>0</v>
      </c>
      <c r="I307" s="98">
        <v>0</v>
      </c>
      <c r="J307" s="72">
        <v>0</v>
      </c>
      <c r="K307" s="72">
        <v>0</v>
      </c>
      <c r="L307" s="103">
        <v>0</v>
      </c>
      <c r="M307" s="136">
        <v>0</v>
      </c>
      <c r="N307" s="136">
        <v>0</v>
      </c>
      <c r="O307" s="136">
        <v>0</v>
      </c>
      <c r="P307" s="136">
        <v>0</v>
      </c>
      <c r="Q307" s="103">
        <v>0</v>
      </c>
      <c r="R307" s="136">
        <v>0</v>
      </c>
      <c r="S307" s="136">
        <v>0</v>
      </c>
      <c r="T307" s="136">
        <v>0</v>
      </c>
      <c r="U307" s="136">
        <v>0</v>
      </c>
      <c r="V307" s="103">
        <v>0</v>
      </c>
      <c r="W307" s="136">
        <v>0</v>
      </c>
      <c r="X307" s="136">
        <v>0</v>
      </c>
      <c r="Y307" s="136">
        <v>0</v>
      </c>
      <c r="Z307" s="136">
        <v>0</v>
      </c>
      <c r="AA307" s="103">
        <v>0</v>
      </c>
      <c r="AB307" s="136">
        <v>0</v>
      </c>
      <c r="AC307" s="136">
        <v>0</v>
      </c>
      <c r="AD307" s="136">
        <v>0</v>
      </c>
      <c r="AE307" s="136">
        <v>0</v>
      </c>
      <c r="AF307" s="103">
        <v>0</v>
      </c>
      <c r="AG307" s="136">
        <v>0</v>
      </c>
      <c r="AH307" s="136">
        <v>0</v>
      </c>
      <c r="AI307" s="136">
        <v>0</v>
      </c>
      <c r="AJ307" s="136">
        <v>0</v>
      </c>
      <c r="AK307" s="103">
        <v>0</v>
      </c>
      <c r="AL307" s="136">
        <v>0</v>
      </c>
      <c r="AM307" s="136">
        <v>0</v>
      </c>
      <c r="AN307" s="136">
        <v>0</v>
      </c>
      <c r="AO307" s="136">
        <v>0</v>
      </c>
      <c r="AP307" s="136">
        <v>0</v>
      </c>
      <c r="AQ307" s="349">
        <v>0</v>
      </c>
      <c r="AR307" s="136">
        <v>0</v>
      </c>
      <c r="AS307" s="408">
        <f t="shared" si="49"/>
        <v>0</v>
      </c>
      <c r="AT307" s="103">
        <v>0</v>
      </c>
      <c r="AU307" s="103">
        <v>0</v>
      </c>
      <c r="AV307" s="136">
        <v>0</v>
      </c>
      <c r="AW307" s="136">
        <v>0</v>
      </c>
      <c r="AX307" s="136">
        <v>0</v>
      </c>
      <c r="AY307" s="136">
        <v>0</v>
      </c>
      <c r="AZ307" s="103">
        <v>0</v>
      </c>
      <c r="BA307" s="136">
        <v>0</v>
      </c>
      <c r="BB307"/>
      <c r="BC307" s="165" t="str">
        <f t="shared" si="50"/>
        <v>ns</v>
      </c>
      <c r="BD307" s="463"/>
    </row>
    <row r="308" spans="1:56">
      <c r="A308" s="21" t="s">
        <v>333</v>
      </c>
      <c r="B308" s="28" t="s">
        <v>50</v>
      </c>
      <c r="C308" s="60">
        <v>187</v>
      </c>
      <c r="D308" s="60">
        <v>-116</v>
      </c>
      <c r="E308" s="60">
        <v>275</v>
      </c>
      <c r="F308" s="60">
        <v>126</v>
      </c>
      <c r="G308" s="61">
        <v>472</v>
      </c>
      <c r="H308" s="60">
        <v>154.69800000000001</v>
      </c>
      <c r="I308" s="60">
        <v>224.77600000000001</v>
      </c>
      <c r="J308" s="74">
        <v>194.244</v>
      </c>
      <c r="K308" s="74">
        <v>184.25299999999999</v>
      </c>
      <c r="L308" s="61">
        <v>757.971</v>
      </c>
      <c r="M308" s="139">
        <v>201.358</v>
      </c>
      <c r="N308" s="139">
        <v>254.30600000000001</v>
      </c>
      <c r="O308" s="139">
        <v>285.88400000000001</v>
      </c>
      <c r="P308" s="139">
        <v>73.049000000000007</v>
      </c>
      <c r="Q308" s="61">
        <v>814.59699999999998</v>
      </c>
      <c r="R308" s="139">
        <v>180.11500000000001</v>
      </c>
      <c r="S308" s="139">
        <v>347.947</v>
      </c>
      <c r="T308" s="139">
        <v>340.05</v>
      </c>
      <c r="U308" s="139">
        <v>291.28100000000001</v>
      </c>
      <c r="V308" s="61">
        <v>1159.393</v>
      </c>
      <c r="W308" s="139">
        <v>217.179</v>
      </c>
      <c r="X308" s="139">
        <v>285.05700000000002</v>
      </c>
      <c r="Y308" s="139">
        <v>313.19</v>
      </c>
      <c r="Z308" s="139">
        <v>244.18199999999999</v>
      </c>
      <c r="AA308" s="61">
        <v>1059.6079999999999</v>
      </c>
      <c r="AB308" s="139">
        <v>250.809</v>
      </c>
      <c r="AC308" s="139">
        <v>116.873</v>
      </c>
      <c r="AD308" s="139">
        <v>85.873000000000005</v>
      </c>
      <c r="AE308" s="139">
        <v>168.03700000000001</v>
      </c>
      <c r="AF308" s="61">
        <v>621.59199999999998</v>
      </c>
      <c r="AG308" s="139">
        <v>197.12299999999999</v>
      </c>
      <c r="AH308" s="139">
        <v>298.76100000000002</v>
      </c>
      <c r="AI308" s="139">
        <v>300.37700000000001</v>
      </c>
      <c r="AJ308" s="139">
        <v>321.75799999999998</v>
      </c>
      <c r="AK308" s="61">
        <v>1118.019</v>
      </c>
      <c r="AL308" s="139">
        <v>13.179</v>
      </c>
      <c r="AM308" s="139">
        <v>13.179</v>
      </c>
      <c r="AN308" s="139">
        <v>455.50900000000001</v>
      </c>
      <c r="AO308" s="139">
        <v>455.50900000000001</v>
      </c>
      <c r="AP308" s="139">
        <v>264.49</v>
      </c>
      <c r="AQ308" s="348">
        <v>264.49</v>
      </c>
      <c r="AR308" s="139">
        <v>334.512</v>
      </c>
      <c r="AS308" s="348">
        <f t="shared" si="49"/>
        <v>334.51199999999994</v>
      </c>
      <c r="AT308" s="61">
        <v>1067.69</v>
      </c>
      <c r="AU308" s="61">
        <v>1067.69</v>
      </c>
      <c r="AV308" s="139">
        <v>193.41200000000001</v>
      </c>
      <c r="AW308" s="139">
        <v>271.96899999999999</v>
      </c>
      <c r="AX308" s="139">
        <v>261.30900000000003</v>
      </c>
      <c r="AY308" s="139">
        <v>482.83100000000002</v>
      </c>
      <c r="AZ308" s="61">
        <v>1209.521</v>
      </c>
      <c r="BA308" s="139">
        <v>380.27</v>
      </c>
      <c r="BB308"/>
      <c r="BC308" s="165">
        <f t="shared" si="50"/>
        <v>0.9661137881827393</v>
      </c>
      <c r="BD308" s="463"/>
    </row>
    <row r="309" spans="1:56">
      <c r="A309" s="21" t="s">
        <v>334</v>
      </c>
      <c r="B309" s="29" t="s">
        <v>52</v>
      </c>
      <c r="C309" s="98">
        <v>-4</v>
      </c>
      <c r="D309" s="98">
        <v>3</v>
      </c>
      <c r="E309" s="98">
        <v>-6</v>
      </c>
      <c r="F309" s="98">
        <v>-3</v>
      </c>
      <c r="G309" s="103">
        <v>-10</v>
      </c>
      <c r="H309" s="98">
        <v>-3.391</v>
      </c>
      <c r="I309" s="98">
        <v>-4.8680000000000003</v>
      </c>
      <c r="J309" s="98">
        <v>-4.4130000000000003</v>
      </c>
      <c r="K309" s="98">
        <v>-3.5419999999999998</v>
      </c>
      <c r="L309" s="103">
        <v>-16.213999999999999</v>
      </c>
      <c r="M309" s="136">
        <v>-4.5060000000000002</v>
      </c>
      <c r="N309" s="136">
        <v>-5.0410000000000004</v>
      </c>
      <c r="O309" s="136">
        <v>-6.0460000000000003</v>
      </c>
      <c r="P309" s="136">
        <v>-1.9850000000000001</v>
      </c>
      <c r="Q309" s="103">
        <v>-17.577999999999999</v>
      </c>
      <c r="R309" s="136">
        <v>-3.6379999999999999</v>
      </c>
      <c r="S309" s="136">
        <v>-7.59</v>
      </c>
      <c r="T309" s="136">
        <v>-7.3010000000000002</v>
      </c>
      <c r="U309" s="136">
        <v>-6.1680000000000001</v>
      </c>
      <c r="V309" s="103">
        <v>-24.696999999999999</v>
      </c>
      <c r="W309" s="136">
        <v>-4.5190000000000001</v>
      </c>
      <c r="X309" s="136">
        <v>-5.8760000000000003</v>
      </c>
      <c r="Y309" s="136">
        <v>-6.7539999999999996</v>
      </c>
      <c r="Z309" s="136">
        <v>-5.1790000000000003</v>
      </c>
      <c r="AA309" s="103">
        <v>-22.327999999999999</v>
      </c>
      <c r="AB309" s="136">
        <v>-5.2830000000000004</v>
      </c>
      <c r="AC309" s="136">
        <v>-2.1880000000000002</v>
      </c>
      <c r="AD309" s="136">
        <v>-1.454</v>
      </c>
      <c r="AE309" s="136">
        <v>-3.3410000000000002</v>
      </c>
      <c r="AF309" s="103">
        <v>-12.266</v>
      </c>
      <c r="AG309" s="136">
        <v>-4.1020000000000003</v>
      </c>
      <c r="AH309" s="136">
        <v>-6.46</v>
      </c>
      <c r="AI309" s="136">
        <v>-6.4470000000000001</v>
      </c>
      <c r="AJ309" s="136">
        <v>-7.0910000000000002</v>
      </c>
      <c r="AK309" s="103">
        <v>-24.1</v>
      </c>
      <c r="AL309" s="136">
        <v>-0.247</v>
      </c>
      <c r="AM309" s="136">
        <v>-0.247</v>
      </c>
      <c r="AN309" s="136">
        <v>-9.8369999999999997</v>
      </c>
      <c r="AO309" s="136">
        <v>-9.8369999999999997</v>
      </c>
      <c r="AP309" s="136">
        <v>-5.7619999999999996</v>
      </c>
      <c r="AQ309" s="349">
        <v>-5.7620000000000005</v>
      </c>
      <c r="AR309" s="136">
        <v>-7.2619999999999996</v>
      </c>
      <c r="AS309" s="408">
        <f t="shared" si="49"/>
        <v>-7.2620000000000005</v>
      </c>
      <c r="AT309" s="103">
        <v>-23.108000000000001</v>
      </c>
      <c r="AU309" s="103">
        <v>-23.108000000000001</v>
      </c>
      <c r="AV309" s="136">
        <v>-4.5579999999999998</v>
      </c>
      <c r="AW309" s="136">
        <v>-6.51</v>
      </c>
      <c r="AX309" s="136">
        <v>-6.1550000000000002</v>
      </c>
      <c r="AY309" s="136">
        <v>-10.406000000000001</v>
      </c>
      <c r="AZ309" s="103">
        <v>-27.629000000000001</v>
      </c>
      <c r="BA309" s="136">
        <v>-9.125</v>
      </c>
      <c r="BB309"/>
      <c r="BC309" s="165" t="str">
        <f t="shared" si="50"/>
        <v>x2</v>
      </c>
      <c r="BD309" s="463"/>
    </row>
    <row r="310" spans="1:56">
      <c r="A310" s="21" t="s">
        <v>335</v>
      </c>
      <c r="B310" s="36" t="s">
        <v>54</v>
      </c>
      <c r="C310" s="61">
        <v>183</v>
      </c>
      <c r="D310" s="61">
        <v>-113</v>
      </c>
      <c r="E310" s="61">
        <v>269</v>
      </c>
      <c r="F310" s="61">
        <v>123</v>
      </c>
      <c r="G310" s="61">
        <v>462</v>
      </c>
      <c r="H310" s="61">
        <v>151.30699999999999</v>
      </c>
      <c r="I310" s="61">
        <v>219.90799999999999</v>
      </c>
      <c r="J310" s="75">
        <v>189.83099999999999</v>
      </c>
      <c r="K310" s="75">
        <v>180.71100000000001</v>
      </c>
      <c r="L310" s="61">
        <v>741.75699999999995</v>
      </c>
      <c r="M310" s="140">
        <v>196.852</v>
      </c>
      <c r="N310" s="140">
        <v>249.26499999999999</v>
      </c>
      <c r="O310" s="140">
        <v>279.83800000000002</v>
      </c>
      <c r="P310" s="140">
        <v>71.063999999999993</v>
      </c>
      <c r="Q310" s="61">
        <v>797.01900000000001</v>
      </c>
      <c r="R310" s="140">
        <v>176.477</v>
      </c>
      <c r="S310" s="140">
        <v>340.35700000000003</v>
      </c>
      <c r="T310" s="140">
        <v>332.74900000000002</v>
      </c>
      <c r="U310" s="140">
        <v>285.113</v>
      </c>
      <c r="V310" s="61">
        <v>1134.6959999999999</v>
      </c>
      <c r="W310" s="140">
        <v>212.66</v>
      </c>
      <c r="X310" s="140">
        <v>279.18099999999998</v>
      </c>
      <c r="Y310" s="140">
        <v>306.43599999999998</v>
      </c>
      <c r="Z310" s="140">
        <v>239.00299999999999</v>
      </c>
      <c r="AA310" s="61">
        <v>1037.28</v>
      </c>
      <c r="AB310" s="140">
        <v>245.52600000000001</v>
      </c>
      <c r="AC310" s="140">
        <v>114.685</v>
      </c>
      <c r="AD310" s="140">
        <v>84.418999999999997</v>
      </c>
      <c r="AE310" s="140">
        <v>164.696</v>
      </c>
      <c r="AF310" s="61">
        <v>609.32600000000002</v>
      </c>
      <c r="AG310" s="140">
        <v>193.02099999999999</v>
      </c>
      <c r="AH310" s="140">
        <v>292.30099999999999</v>
      </c>
      <c r="AI310" s="140">
        <v>293.93</v>
      </c>
      <c r="AJ310" s="140">
        <v>314.66699999999997</v>
      </c>
      <c r="AK310" s="61">
        <v>1093.9190000000001</v>
      </c>
      <c r="AL310" s="140">
        <v>12.932</v>
      </c>
      <c r="AM310" s="140">
        <v>12.932</v>
      </c>
      <c r="AN310" s="140">
        <v>445.67200000000003</v>
      </c>
      <c r="AO310" s="140">
        <v>445.67199999999997</v>
      </c>
      <c r="AP310" s="140">
        <v>258.72800000000001</v>
      </c>
      <c r="AQ310" s="348">
        <v>258.72800000000001</v>
      </c>
      <c r="AR310" s="140">
        <v>327.25</v>
      </c>
      <c r="AS310" s="348">
        <f t="shared" si="49"/>
        <v>327.25000000000006</v>
      </c>
      <c r="AT310" s="61">
        <v>1044.5820000000001</v>
      </c>
      <c r="AU310" s="61">
        <v>1044.5820000000001</v>
      </c>
      <c r="AV310" s="140">
        <v>188.85400000000001</v>
      </c>
      <c r="AW310" s="140">
        <v>265.459</v>
      </c>
      <c r="AX310" s="140">
        <v>255.154</v>
      </c>
      <c r="AY310" s="140">
        <v>472.42500000000001</v>
      </c>
      <c r="AZ310" s="61">
        <v>1181.8920000000001</v>
      </c>
      <c r="BA310" s="140">
        <v>371.14499999999998</v>
      </c>
      <c r="BB310"/>
      <c r="BC310" s="165">
        <f t="shared" si="50"/>
        <v>0.96524828703654642</v>
      </c>
      <c r="BD310" s="463"/>
    </row>
    <row r="311" spans="1:56">
      <c r="A311" s="120" t="s">
        <v>336</v>
      </c>
      <c r="B311" s="31" t="s">
        <v>321</v>
      </c>
      <c r="C311" s="95">
        <v>-4</v>
      </c>
      <c r="D311" s="95">
        <v>25</v>
      </c>
      <c r="E311" s="95">
        <v>36</v>
      </c>
      <c r="F311" s="96">
        <v>-9</v>
      </c>
      <c r="G311" s="97">
        <v>48</v>
      </c>
      <c r="H311" s="96">
        <v>0</v>
      </c>
      <c r="I311" s="96">
        <v>0.7</v>
      </c>
      <c r="J311" s="96">
        <v>-15.999999999999998</v>
      </c>
      <c r="K311" s="96">
        <v>-0.80420500000000028</v>
      </c>
      <c r="L311" s="97">
        <v>-16.104205</v>
      </c>
      <c r="M311" s="96">
        <v>-15.257999999999999</v>
      </c>
      <c r="N311" s="96">
        <v>-10.129030662000002</v>
      </c>
      <c r="O311" s="96">
        <v>-8.6001315260000002</v>
      </c>
      <c r="P311" s="96">
        <v>-2.3720000000000003</v>
      </c>
      <c r="Q311" s="97">
        <v>-21.101162188000004</v>
      </c>
      <c r="R311" s="96">
        <v>2.8210000000000006</v>
      </c>
      <c r="S311" s="96">
        <v>11.524684897439998</v>
      </c>
      <c r="T311" s="96">
        <v>-9.9353632522037394</v>
      </c>
      <c r="U311" s="96">
        <v>12.401073470880821</v>
      </c>
      <c r="V311" s="97">
        <v>13.99039511611708</v>
      </c>
      <c r="W311" s="96">
        <v>-13.996533217500001</v>
      </c>
      <c r="X311" s="96">
        <v>-5.5115882099999993</v>
      </c>
      <c r="Y311" s="96">
        <v>-0.94199999999999995</v>
      </c>
      <c r="Z311" s="136">
        <v>-11.31326001</v>
      </c>
      <c r="AA311" s="97">
        <v>-17.76684822</v>
      </c>
      <c r="AB311" s="96">
        <v>81.41845635</v>
      </c>
      <c r="AC311" s="96">
        <v>-49.78202000000001</v>
      </c>
      <c r="AD311" s="96">
        <v>-4.5860190000000012</v>
      </c>
      <c r="AE311" s="96">
        <v>-20.214000000000002</v>
      </c>
      <c r="AF311" s="97">
        <v>-74.582039000000009</v>
      </c>
      <c r="AG311" s="96">
        <v>-5.1123290000000008</v>
      </c>
      <c r="AH311" s="96">
        <v>-5.8769860000000005</v>
      </c>
      <c r="AI311" s="96">
        <v>-3.823048</v>
      </c>
      <c r="AJ311" s="96">
        <v>2.5729554373056827</v>
      </c>
      <c r="AK311" s="97">
        <v>-7.1270785626943178</v>
      </c>
      <c r="AL311" s="96">
        <v>12.007200769999999</v>
      </c>
      <c r="AM311" s="96">
        <v>12.007200769999999</v>
      </c>
      <c r="AN311" s="96">
        <v>41.371833454899999</v>
      </c>
      <c r="AO311" s="96">
        <v>41.371833454899999</v>
      </c>
      <c r="AP311" s="96">
        <v>-10.39444473006</v>
      </c>
      <c r="AQ311" s="347">
        <v>-10.394444730060002</v>
      </c>
      <c r="AR311" s="96">
        <v>-27.701115438000002</v>
      </c>
      <c r="AS311" s="347">
        <f t="shared" si="49"/>
        <v>-27.701115438000002</v>
      </c>
      <c r="AT311" s="97">
        <v>15.283474056839994</v>
      </c>
      <c r="AU311" s="97">
        <v>15.283474056839994</v>
      </c>
      <c r="AV311" s="96">
        <v>-17.260089300969554</v>
      </c>
      <c r="AW311" s="96">
        <v>-0.58076225950457072</v>
      </c>
      <c r="AX311" s="96">
        <v>-1.0871345211007688</v>
      </c>
      <c r="AY311" s="96">
        <v>1.3080125242282112</v>
      </c>
      <c r="AZ311" s="96">
        <v>-17.619973557346682</v>
      </c>
      <c r="BA311" s="96">
        <v>1.4557734057227711</v>
      </c>
      <c r="BB311"/>
      <c r="BC311" s="165" t="str">
        <f t="shared" si="50"/>
        <v>ns</v>
      </c>
      <c r="BD311" s="463"/>
    </row>
    <row r="312" spans="1:56">
      <c r="A312" s="21"/>
      <c r="B312" s="85"/>
      <c r="C312" s="85"/>
      <c r="D312" s="85"/>
      <c r="E312" s="85"/>
      <c r="F312" s="85"/>
      <c r="G312" s="85"/>
      <c r="H312" s="85"/>
      <c r="I312" s="85"/>
      <c r="J312" s="159"/>
      <c r="K312" s="159"/>
      <c r="L312" s="85"/>
      <c r="M312" s="160"/>
      <c r="N312" s="160"/>
      <c r="O312" s="160"/>
      <c r="P312" s="160"/>
      <c r="Q312" s="85"/>
      <c r="R312" s="160"/>
      <c r="S312" s="160"/>
      <c r="T312" s="160"/>
      <c r="U312" s="160"/>
      <c r="V312" s="85"/>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417"/>
      <c r="AT312" s="160"/>
      <c r="AU312" s="160"/>
      <c r="AV312" s="160"/>
      <c r="AW312" s="160"/>
      <c r="AX312" s="160"/>
      <c r="AY312" s="160"/>
      <c r="AZ312" s="160"/>
      <c r="BA312" s="160"/>
      <c r="BB312"/>
      <c r="BC312" s="167"/>
      <c r="BD312" s="463"/>
    </row>
    <row r="313" spans="1:56" ht="16.5" thickBot="1">
      <c r="A313" s="21"/>
      <c r="B313" s="116" t="s">
        <v>337</v>
      </c>
      <c r="C313" s="121"/>
      <c r="D313" s="121"/>
      <c r="E313" s="121"/>
      <c r="F313" s="121"/>
      <c r="G313" s="121"/>
      <c r="H313" s="121"/>
      <c r="I313" s="121"/>
      <c r="J313" s="121"/>
      <c r="K313" s="121"/>
      <c r="L313" s="121"/>
      <c r="M313" s="161"/>
      <c r="N313" s="161"/>
      <c r="O313" s="161"/>
      <c r="P313" s="161"/>
      <c r="Q313" s="121"/>
      <c r="R313" s="161"/>
      <c r="S313" s="161"/>
      <c r="T313" s="161"/>
      <c r="U313" s="161"/>
      <c r="V313" s="12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c r="BC313" s="369"/>
      <c r="BD313" s="463"/>
    </row>
    <row r="314" spans="1:56">
      <c r="A314" s="21"/>
      <c r="B314" s="85"/>
      <c r="C314" s="85"/>
      <c r="D314" s="85"/>
      <c r="E314" s="85"/>
      <c r="F314" s="85"/>
      <c r="G314" s="85"/>
      <c r="H314" s="85"/>
      <c r="I314" s="85"/>
      <c r="J314" s="85"/>
      <c r="K314" s="85"/>
      <c r="L314" s="85"/>
      <c r="M314" s="131"/>
      <c r="N314" s="131"/>
      <c r="O314" s="131"/>
      <c r="P314" s="131"/>
      <c r="Q314" s="85"/>
      <c r="R314" s="131"/>
      <c r="S314" s="131"/>
      <c r="T314" s="131"/>
      <c r="U314" s="131"/>
      <c r="V314" s="85"/>
      <c r="W314" s="131"/>
      <c r="X314" s="131"/>
      <c r="Y314" s="131"/>
      <c r="Z314" s="131"/>
      <c r="AA314" s="131"/>
      <c r="AB314" s="131"/>
      <c r="AC314" s="131"/>
      <c r="AD314" s="131"/>
      <c r="AE314" s="131"/>
      <c r="AF314" s="131"/>
      <c r="AG314" s="131"/>
      <c r="AH314" s="131"/>
      <c r="AI314" s="131"/>
      <c r="AJ314" s="131"/>
      <c r="AK314" s="131"/>
      <c r="AL314" s="131"/>
      <c r="AM314" s="158" t="s">
        <v>596</v>
      </c>
      <c r="AN314" s="131"/>
      <c r="AO314" s="158" t="s">
        <v>596</v>
      </c>
      <c r="AP314" s="131"/>
      <c r="AQ314" s="158" t="s">
        <v>596</v>
      </c>
      <c r="AR314" s="131"/>
      <c r="AS314" s="416" t="s">
        <v>596</v>
      </c>
      <c r="AT314" s="131"/>
      <c r="AU314" s="158" t="s">
        <v>596</v>
      </c>
      <c r="AV314" s="131"/>
      <c r="AW314" s="131"/>
      <c r="AX314" s="131"/>
      <c r="AY314" s="131"/>
      <c r="AZ314" s="131"/>
      <c r="BA314" s="131"/>
      <c r="BB314"/>
      <c r="BC314" s="167"/>
      <c r="BD314" s="463"/>
    </row>
    <row r="315" spans="1:56" ht="25.5">
      <c r="A315" s="21"/>
      <c r="B315" s="118" t="s">
        <v>24</v>
      </c>
      <c r="C315" s="119" t="s">
        <v>100</v>
      </c>
      <c r="D315" s="119" t="s">
        <v>101</v>
      </c>
      <c r="E315" s="119" t="s">
        <v>102</v>
      </c>
      <c r="F315" s="119" t="s">
        <v>103</v>
      </c>
      <c r="G315" s="119" t="s">
        <v>104</v>
      </c>
      <c r="H315" s="119" t="s">
        <v>483</v>
      </c>
      <c r="I315" s="119" t="s">
        <v>484</v>
      </c>
      <c r="J315" s="119" t="s">
        <v>485</v>
      </c>
      <c r="K315" s="119" t="s">
        <v>486</v>
      </c>
      <c r="L315" s="119" t="s">
        <v>487</v>
      </c>
      <c r="M315" s="158" t="s">
        <v>488</v>
      </c>
      <c r="N315" s="158" t="s">
        <v>489</v>
      </c>
      <c r="O315" s="158" t="s">
        <v>490</v>
      </c>
      <c r="P315" s="158" t="s">
        <v>491</v>
      </c>
      <c r="Q315" s="119" t="s">
        <v>492</v>
      </c>
      <c r="R315" s="158" t="s">
        <v>493</v>
      </c>
      <c r="S315" s="158" t="s">
        <v>494</v>
      </c>
      <c r="T315" s="158" t="s">
        <v>495</v>
      </c>
      <c r="U315" s="158" t="s">
        <v>496</v>
      </c>
      <c r="V315" s="119" t="s">
        <v>497</v>
      </c>
      <c r="W315" s="158" t="s">
        <v>498</v>
      </c>
      <c r="X315" s="158" t="s">
        <v>499</v>
      </c>
      <c r="Y315" s="158" t="s">
        <v>500</v>
      </c>
      <c r="Z315" s="158" t="s">
        <v>501</v>
      </c>
      <c r="AA315" s="158" t="s">
        <v>502</v>
      </c>
      <c r="AB315" s="158" t="s">
        <v>503</v>
      </c>
      <c r="AC315" s="158" t="s">
        <v>504</v>
      </c>
      <c r="AD315" s="158" t="s">
        <v>505</v>
      </c>
      <c r="AE315" s="158" t="s">
        <v>506</v>
      </c>
      <c r="AF315" s="158" t="s">
        <v>507</v>
      </c>
      <c r="AG315" s="158" t="s">
        <v>508</v>
      </c>
      <c r="AH315" s="158" t="s">
        <v>509</v>
      </c>
      <c r="AI315" s="158" t="s">
        <v>510</v>
      </c>
      <c r="AJ315" s="158" t="s">
        <v>511</v>
      </c>
      <c r="AK315" s="158" t="s">
        <v>512</v>
      </c>
      <c r="AL315" s="158" t="s">
        <v>513</v>
      </c>
      <c r="AM315" s="158" t="s">
        <v>513</v>
      </c>
      <c r="AN315" s="158" t="s">
        <v>570</v>
      </c>
      <c r="AO315" s="158" t="s">
        <v>570</v>
      </c>
      <c r="AP315" s="158" t="s">
        <v>574</v>
      </c>
      <c r="AQ315" s="158" t="s">
        <v>574</v>
      </c>
      <c r="AR315" s="158" t="s">
        <v>599</v>
      </c>
      <c r="AS315" s="416" t="str">
        <f>AS293</f>
        <v>Q4-22
Stated</v>
      </c>
      <c r="AT315" s="158" t="s">
        <v>600</v>
      </c>
      <c r="AU315" s="158" t="s">
        <v>600</v>
      </c>
      <c r="AV315" s="158" t="s">
        <v>605</v>
      </c>
      <c r="AW315" s="158" t="s">
        <v>614</v>
      </c>
      <c r="AX315" s="158" t="s">
        <v>619</v>
      </c>
      <c r="AY315" s="158" t="s">
        <v>626</v>
      </c>
      <c r="AZ315" s="158" t="s">
        <v>627</v>
      </c>
      <c r="BA315" s="158" t="str">
        <f t="shared" ref="BA315" si="51">BA$14</f>
        <v>Q1-24
Stated</v>
      </c>
      <c r="BB315"/>
      <c r="BC315" s="370" t="str">
        <f>LEFT($AV:$AV,2)&amp;"/"&amp;LEFT(BA:BA,2)</f>
        <v>Q1/Q1</v>
      </c>
      <c r="BD315" s="463"/>
    </row>
    <row r="316" spans="1:56">
      <c r="A316" s="21"/>
      <c r="B316" s="26"/>
      <c r="C316" s="85"/>
      <c r="D316" s="85"/>
      <c r="E316" s="85"/>
      <c r="F316" s="85"/>
      <c r="G316" s="85"/>
      <c r="H316" s="85"/>
      <c r="I316" s="85"/>
      <c r="J316" s="85"/>
      <c r="K316" s="85"/>
      <c r="L316" s="85"/>
      <c r="M316" s="131"/>
      <c r="N316" s="131"/>
      <c r="O316" s="131"/>
      <c r="P316" s="131"/>
      <c r="Q316" s="85"/>
      <c r="R316" s="131"/>
      <c r="S316" s="131"/>
      <c r="T316" s="131"/>
      <c r="U316" s="131"/>
      <c r="V316" s="85"/>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402"/>
      <c r="AT316" s="131"/>
      <c r="AU316" s="131"/>
      <c r="AV316" s="131"/>
      <c r="AW316" s="131"/>
      <c r="AX316" s="131"/>
      <c r="AY316" s="131"/>
      <c r="AZ316" s="131"/>
      <c r="BA316" s="131"/>
      <c r="BB316"/>
      <c r="BC316" s="341"/>
      <c r="BD316" s="463"/>
    </row>
    <row r="317" spans="1:56">
      <c r="A317" s="105" t="s">
        <v>338</v>
      </c>
      <c r="B317" s="39" t="s">
        <v>26</v>
      </c>
      <c r="C317" s="106">
        <v>677</v>
      </c>
      <c r="D317" s="106">
        <v>678</v>
      </c>
      <c r="E317" s="106">
        <v>388</v>
      </c>
      <c r="F317" s="106">
        <v>378</v>
      </c>
      <c r="G317" s="77">
        <v>2121</v>
      </c>
      <c r="H317" s="106">
        <v>508.69</v>
      </c>
      <c r="I317" s="106">
        <v>554.16899999999998</v>
      </c>
      <c r="J317" s="106">
        <v>655.87900000000002</v>
      </c>
      <c r="K317" s="143">
        <v>527.45399999999995</v>
      </c>
      <c r="L317" s="77">
        <v>2246.192</v>
      </c>
      <c r="M317" s="144">
        <v>641.65300000000002</v>
      </c>
      <c r="N317" s="144">
        <v>581.08199999999999</v>
      </c>
      <c r="O317" s="144">
        <v>532.44799999999998</v>
      </c>
      <c r="P317" s="144">
        <v>519.35199999999998</v>
      </c>
      <c r="Q317" s="77">
        <v>2274.5349999999999</v>
      </c>
      <c r="R317" s="144">
        <v>537.55499999999995</v>
      </c>
      <c r="S317" s="144">
        <v>623.19399999999996</v>
      </c>
      <c r="T317" s="144">
        <v>439.23500000000001</v>
      </c>
      <c r="U317" s="144">
        <v>385.42899999999997</v>
      </c>
      <c r="V317" s="77">
        <v>1985.413</v>
      </c>
      <c r="W317" s="144">
        <v>522.18499999999995</v>
      </c>
      <c r="X317" s="144">
        <v>561.73699999999997</v>
      </c>
      <c r="Y317" s="144">
        <v>540.64300000000003</v>
      </c>
      <c r="Z317" s="144">
        <v>567.67399999999998</v>
      </c>
      <c r="AA317" s="77">
        <v>2192.239</v>
      </c>
      <c r="AB317" s="144">
        <v>583.67100000000005</v>
      </c>
      <c r="AC317" s="144">
        <v>773.20899999999995</v>
      </c>
      <c r="AD317" s="144">
        <v>697.09100000000001</v>
      </c>
      <c r="AE317" s="144">
        <v>562.99400000000003</v>
      </c>
      <c r="AF317" s="77">
        <v>2616.9650000000001</v>
      </c>
      <c r="AG317" s="144">
        <v>716.13900000000001</v>
      </c>
      <c r="AH317" s="144">
        <v>608.59400000000005</v>
      </c>
      <c r="AI317" s="144">
        <v>555.36500000000001</v>
      </c>
      <c r="AJ317" s="144">
        <v>502.03300000000002</v>
      </c>
      <c r="AK317" s="77">
        <v>2382.1309999999999</v>
      </c>
      <c r="AL317" s="144">
        <v>657.42</v>
      </c>
      <c r="AM317" s="144">
        <v>657.42</v>
      </c>
      <c r="AN317" s="144">
        <v>835.87300000000005</v>
      </c>
      <c r="AO317" s="144">
        <v>835.87299999999993</v>
      </c>
      <c r="AP317" s="144">
        <v>534.13599999999997</v>
      </c>
      <c r="AQ317" s="353">
        <v>534.13600000000019</v>
      </c>
      <c r="AR317" s="144">
        <v>587.53899999999999</v>
      </c>
      <c r="AS317" s="353">
        <f t="shared" ref="AS317:AS333" si="52">AU317-AM317-AO317-AQ317</f>
        <v>587.53899999999953</v>
      </c>
      <c r="AT317" s="77">
        <v>2614.9679999999998</v>
      </c>
      <c r="AU317" s="77">
        <v>2614.9679999999998</v>
      </c>
      <c r="AV317" s="144">
        <v>933.11099999999999</v>
      </c>
      <c r="AW317" s="144">
        <v>759.57399999999996</v>
      </c>
      <c r="AX317" s="144">
        <v>662.04100000000005</v>
      </c>
      <c r="AY317" s="144">
        <v>598.20000000000005</v>
      </c>
      <c r="AZ317" s="77">
        <v>2952.9259999999999</v>
      </c>
      <c r="BA317" s="144">
        <v>924.58299999999997</v>
      </c>
      <c r="BB317"/>
      <c r="BC317" s="165">
        <f t="shared" ref="BC317:BC332" si="53">IF(ISERROR($BA317/AV317),"ns",IF($BA317/AV317&gt;200%,"x"&amp;(ROUND($BA317/AV317,1)),IF($BA317/AV317&lt;0,"ns",$BA317/AV317-1)))</f>
        <v>-9.1393199737223041E-3</v>
      </c>
      <c r="BD317" s="463"/>
    </row>
    <row r="318" spans="1:56">
      <c r="A318" s="107" t="s">
        <v>339</v>
      </c>
      <c r="B318" s="41" t="s">
        <v>340</v>
      </c>
      <c r="C318" s="108">
        <v>10</v>
      </c>
      <c r="D318" s="108">
        <v>57</v>
      </c>
      <c r="E318" s="108">
        <v>14</v>
      </c>
      <c r="F318" s="108">
        <v>-53</v>
      </c>
      <c r="G318" s="78">
        <v>28</v>
      </c>
      <c r="H318" s="108">
        <v>13</v>
      </c>
      <c r="I318" s="108">
        <v>-4</v>
      </c>
      <c r="J318" s="108">
        <v>-44</v>
      </c>
      <c r="K318" s="145">
        <v>-3.132602999999996</v>
      </c>
      <c r="L318" s="78">
        <v>-51.132602999999996</v>
      </c>
      <c r="M318" s="146">
        <v>-48.49</v>
      </c>
      <c r="N318" s="146">
        <v>-12.756</v>
      </c>
      <c r="O318" s="146">
        <v>-9.9278750772001004E-2</v>
      </c>
      <c r="P318" s="146">
        <v>-4.9240000000000004</v>
      </c>
      <c r="Q318" s="78">
        <v>-17.779278750772001</v>
      </c>
      <c r="R318" s="146">
        <v>4.9647185108776402</v>
      </c>
      <c r="S318" s="146">
        <v>10.291601708055699</v>
      </c>
      <c r="T318" s="146">
        <v>-7.6849999999999996</v>
      </c>
      <c r="U318" s="146">
        <v>14.641</v>
      </c>
      <c r="V318" s="78">
        <v>17.247601708055701</v>
      </c>
      <c r="W318" s="146">
        <v>-7.7566499999999996</v>
      </c>
      <c r="X318" s="146">
        <v>-4.5363841153351823</v>
      </c>
      <c r="Y318" s="146">
        <v>-2.64</v>
      </c>
      <c r="Z318" s="146">
        <v>-6</v>
      </c>
      <c r="AA318" s="78">
        <v>-13.176384115335182</v>
      </c>
      <c r="AB318" s="146">
        <v>-18.983493403725529</v>
      </c>
      <c r="AC318" s="146">
        <v>-6.788494</v>
      </c>
      <c r="AD318" s="146">
        <v>18.898682999999998</v>
      </c>
      <c r="AE318" s="146">
        <v>18.102136403725531</v>
      </c>
      <c r="AF318" s="78">
        <v>30.212325403725529</v>
      </c>
      <c r="AG318" s="146">
        <v>8.4770000000000003</v>
      </c>
      <c r="AH318" s="146">
        <v>-7.4817429999999998</v>
      </c>
      <c r="AI318" s="146">
        <v>3.8570670000890614</v>
      </c>
      <c r="AJ318" s="146">
        <v>0.91293636806177347</v>
      </c>
      <c r="AK318" s="78">
        <v>-2.7117396318491647</v>
      </c>
      <c r="AL318" s="146">
        <v>-30.534176611000003</v>
      </c>
      <c r="AM318" s="146">
        <v>-30.534176611000003</v>
      </c>
      <c r="AN318" s="146">
        <v>21.920011193166903</v>
      </c>
      <c r="AO318" s="146">
        <v>21.920011193166903</v>
      </c>
      <c r="AP318" s="146">
        <v>13.820625948485114</v>
      </c>
      <c r="AQ318" s="350">
        <v>13.820625948485112</v>
      </c>
      <c r="AR318" s="146">
        <v>-24.446643668918671</v>
      </c>
      <c r="AS318" s="350">
        <f t="shared" si="52"/>
        <v>-24.446643668918671</v>
      </c>
      <c r="AT318" s="78">
        <v>-19.240183138266659</v>
      </c>
      <c r="AU318" s="78">
        <v>-19.240183138266659</v>
      </c>
      <c r="AV318" s="146">
        <v>-7.8994411147003332</v>
      </c>
      <c r="AW318" s="146">
        <v>-14.844075440462202</v>
      </c>
      <c r="AX318" s="146">
        <v>2.1100077277199998</v>
      </c>
      <c r="AY318" s="146">
        <v>6.0157723941399963</v>
      </c>
      <c r="AZ318" s="78">
        <v>-14.617736433302539</v>
      </c>
      <c r="BA318" s="146">
        <v>5.3520000000000003</v>
      </c>
      <c r="BB318"/>
      <c r="BC318" s="165" t="str">
        <f t="shared" si="53"/>
        <v>ns</v>
      </c>
      <c r="BD318" s="463"/>
    </row>
    <row r="319" spans="1:56">
      <c r="A319" s="21" t="s">
        <v>341</v>
      </c>
      <c r="B319" s="29" t="s">
        <v>28</v>
      </c>
      <c r="C319" s="98">
        <v>-445</v>
      </c>
      <c r="D319" s="98">
        <v>-354</v>
      </c>
      <c r="E319" s="98">
        <v>-353</v>
      </c>
      <c r="F319" s="98">
        <v>-450</v>
      </c>
      <c r="G319" s="103">
        <v>-1602</v>
      </c>
      <c r="H319" s="92">
        <v>-474.149</v>
      </c>
      <c r="I319" s="92">
        <v>-383.2</v>
      </c>
      <c r="J319" s="92">
        <v>-358.37599999999998</v>
      </c>
      <c r="K319" s="92">
        <v>-394.26600000000002</v>
      </c>
      <c r="L319" s="93">
        <v>-1609.991</v>
      </c>
      <c r="M319" s="92">
        <v>-496.10500000000002</v>
      </c>
      <c r="N319" s="92">
        <v>-373.34699999999998</v>
      </c>
      <c r="O319" s="92">
        <v>-369.25099999999998</v>
      </c>
      <c r="P319" s="92">
        <v>-418.07900000000001</v>
      </c>
      <c r="Q319" s="93">
        <v>-1656.7819999999999</v>
      </c>
      <c r="R319" s="92">
        <v>-483.51800000000003</v>
      </c>
      <c r="S319" s="92">
        <v>-393.161</v>
      </c>
      <c r="T319" s="92">
        <v>-378.71</v>
      </c>
      <c r="U319" s="92">
        <v>-404.28199999999998</v>
      </c>
      <c r="V319" s="93">
        <v>-1659.671</v>
      </c>
      <c r="W319" s="92">
        <v>-524.28800000000001</v>
      </c>
      <c r="X319" s="92">
        <v>-377.83100000000002</v>
      </c>
      <c r="Y319" s="92">
        <v>-384.91399999999999</v>
      </c>
      <c r="Z319" s="92">
        <v>-407.63099999999997</v>
      </c>
      <c r="AA319" s="93">
        <v>-1694.664</v>
      </c>
      <c r="AB319" s="92">
        <v>-525.54999999999995</v>
      </c>
      <c r="AC319" s="92">
        <v>-403.57100000000003</v>
      </c>
      <c r="AD319" s="92">
        <v>-378.75299999999999</v>
      </c>
      <c r="AE319" s="92">
        <v>-418.30700000000002</v>
      </c>
      <c r="AF319" s="93">
        <v>-1726.181</v>
      </c>
      <c r="AG319" s="92">
        <v>-594.14300000000003</v>
      </c>
      <c r="AH319" s="92">
        <v>-400.86</v>
      </c>
      <c r="AI319" s="92">
        <v>-403.2</v>
      </c>
      <c r="AJ319" s="92">
        <v>-447.3</v>
      </c>
      <c r="AK319" s="93">
        <v>-1845.5029999999999</v>
      </c>
      <c r="AL319" s="92">
        <v>-681.39800000000002</v>
      </c>
      <c r="AM319" s="92">
        <v>-681.39800000000002</v>
      </c>
      <c r="AN319" s="92">
        <v>-430.505</v>
      </c>
      <c r="AO319" s="92">
        <v>-430.505</v>
      </c>
      <c r="AP319" s="92">
        <v>-449.29199999999997</v>
      </c>
      <c r="AQ319" s="346">
        <v>-449.29199999999992</v>
      </c>
      <c r="AR319" s="92">
        <v>-458.56799999999998</v>
      </c>
      <c r="AS319" s="406">
        <f t="shared" si="52"/>
        <v>-458.56799999999987</v>
      </c>
      <c r="AT319" s="93">
        <v>-2019.7629999999999</v>
      </c>
      <c r="AU319" s="93">
        <v>-2019.7629999999999</v>
      </c>
      <c r="AV319" s="92">
        <v>-685.83900000000006</v>
      </c>
      <c r="AW319" s="92">
        <v>-473.52300000000002</v>
      </c>
      <c r="AX319" s="92">
        <v>-459.21100000000001</v>
      </c>
      <c r="AY319" s="92">
        <v>-480.12400000000002</v>
      </c>
      <c r="AZ319" s="93">
        <v>-2098.6970000000001</v>
      </c>
      <c r="BA319" s="92">
        <v>-538.46799999999996</v>
      </c>
      <c r="BB319"/>
      <c r="BC319" s="165">
        <f t="shared" si="53"/>
        <v>-0.21487696091939956</v>
      </c>
      <c r="BD319" s="463"/>
    </row>
    <row r="320" spans="1:56">
      <c r="A320" s="94" t="s">
        <v>342</v>
      </c>
      <c r="B320" s="31" t="s">
        <v>30</v>
      </c>
      <c r="C320" s="95"/>
      <c r="D320" s="95"/>
      <c r="E320" s="95"/>
      <c r="F320" s="96"/>
      <c r="G320" s="97"/>
      <c r="H320" s="96">
        <v>0</v>
      </c>
      <c r="I320" s="96">
        <v>0</v>
      </c>
      <c r="J320" s="96">
        <v>0</v>
      </c>
      <c r="K320" s="96">
        <v>0</v>
      </c>
      <c r="L320" s="97">
        <v>0</v>
      </c>
      <c r="M320" s="96">
        <v>-100.02000000000001</v>
      </c>
      <c r="N320" s="96">
        <v>0</v>
      </c>
      <c r="O320" s="96">
        <v>0</v>
      </c>
      <c r="P320" s="96">
        <v>0</v>
      </c>
      <c r="Q320" s="97">
        <v>-100.02000000000001</v>
      </c>
      <c r="R320" s="96">
        <v>-106.20670856841988</v>
      </c>
      <c r="S320" s="96">
        <v>-2.1496124616431431</v>
      </c>
      <c r="T320" s="96">
        <v>0</v>
      </c>
      <c r="U320" s="96">
        <v>0</v>
      </c>
      <c r="V320" s="97">
        <v>-108.35632103006303</v>
      </c>
      <c r="W320" s="96">
        <v>-124.9521164623317</v>
      </c>
      <c r="X320" s="96">
        <v>8.9219670531117004</v>
      </c>
      <c r="Y320" s="96">
        <v>0</v>
      </c>
      <c r="Z320" s="96">
        <v>0</v>
      </c>
      <c r="AA320" s="97">
        <v>-116.03014940922</v>
      </c>
      <c r="AB320" s="96">
        <v>-122.79042100043799</v>
      </c>
      <c r="AC320" s="96">
        <v>-38.313560828860517</v>
      </c>
      <c r="AD320" s="96">
        <v>0</v>
      </c>
      <c r="AE320" s="96">
        <v>0</v>
      </c>
      <c r="AF320" s="97">
        <v>-161.1039818292985</v>
      </c>
      <c r="AG320" s="96">
        <v>-182.40763455866067</v>
      </c>
      <c r="AH320" s="96">
        <v>1.2879053484197982</v>
      </c>
      <c r="AI320" s="96">
        <v>0</v>
      </c>
      <c r="AJ320" s="96">
        <v>0</v>
      </c>
      <c r="AK320" s="97">
        <v>-181.11972921024088</v>
      </c>
      <c r="AL320" s="96">
        <v>-257.00121079208799</v>
      </c>
      <c r="AM320" s="96">
        <v>-257.00121079208799</v>
      </c>
      <c r="AN320" s="96">
        <v>10.832641784986976</v>
      </c>
      <c r="AO320" s="96">
        <v>10.832641784986976</v>
      </c>
      <c r="AP320" s="96">
        <v>0</v>
      </c>
      <c r="AQ320" s="347">
        <v>0</v>
      </c>
      <c r="AR320" s="96">
        <v>0</v>
      </c>
      <c r="AS320" s="347">
        <f t="shared" si="52"/>
        <v>0</v>
      </c>
      <c r="AT320" s="97">
        <v>-246.16856900710101</v>
      </c>
      <c r="AU320" s="97">
        <v>-246.16856900710101</v>
      </c>
      <c r="AV320" s="96">
        <v>-174.58025140539115</v>
      </c>
      <c r="AW320" s="96">
        <v>-2.0515902342900461</v>
      </c>
      <c r="AX320" s="96">
        <v>0</v>
      </c>
      <c r="AY320" s="96">
        <v>0</v>
      </c>
      <c r="AZ320" s="97">
        <v>-176.6318416396812</v>
      </c>
      <c r="BA320" s="96">
        <v>0</v>
      </c>
      <c r="BB320"/>
      <c r="BC320" s="165">
        <f t="shared" si="53"/>
        <v>-1</v>
      </c>
      <c r="BD320" s="463"/>
    </row>
    <row r="321" spans="1:56">
      <c r="A321" s="21" t="s">
        <v>343</v>
      </c>
      <c r="B321" s="28" t="s">
        <v>32</v>
      </c>
      <c r="C321" s="60">
        <v>232</v>
      </c>
      <c r="D321" s="60">
        <v>324</v>
      </c>
      <c r="E321" s="60">
        <v>35</v>
      </c>
      <c r="F321" s="60">
        <v>-72</v>
      </c>
      <c r="G321" s="61">
        <v>519</v>
      </c>
      <c r="H321" s="60">
        <v>34.540999999999997</v>
      </c>
      <c r="I321" s="60">
        <v>170.96899999999999</v>
      </c>
      <c r="J321" s="74">
        <v>297.50299999999999</v>
      </c>
      <c r="K321" s="74">
        <v>133.18799999999999</v>
      </c>
      <c r="L321" s="61">
        <v>636.20100000000002</v>
      </c>
      <c r="M321" s="139">
        <v>145.548</v>
      </c>
      <c r="N321" s="139">
        <v>207.73500000000001</v>
      </c>
      <c r="O321" s="139">
        <v>163.197</v>
      </c>
      <c r="P321" s="139">
        <v>101.273</v>
      </c>
      <c r="Q321" s="61">
        <v>617.75300000000004</v>
      </c>
      <c r="R321" s="139">
        <v>54.036999999999999</v>
      </c>
      <c r="S321" s="139">
        <v>230.03299999999999</v>
      </c>
      <c r="T321" s="139">
        <v>60.524999999999999</v>
      </c>
      <c r="U321" s="139">
        <v>-18.853000000000002</v>
      </c>
      <c r="V321" s="61">
        <v>325.74200000000002</v>
      </c>
      <c r="W321" s="139">
        <v>-2.1030000000000002</v>
      </c>
      <c r="X321" s="139">
        <v>183.90600000000001</v>
      </c>
      <c r="Y321" s="139">
        <v>155.72900000000001</v>
      </c>
      <c r="Z321" s="139">
        <v>160.04300000000001</v>
      </c>
      <c r="AA321" s="61">
        <v>497.57499999999999</v>
      </c>
      <c r="AB321" s="139">
        <v>58.121000000000002</v>
      </c>
      <c r="AC321" s="139">
        <v>369.63799999999998</v>
      </c>
      <c r="AD321" s="139">
        <v>318.33800000000002</v>
      </c>
      <c r="AE321" s="139">
        <v>144.68700000000001</v>
      </c>
      <c r="AF321" s="61">
        <v>890.78399999999999</v>
      </c>
      <c r="AG321" s="139">
        <v>121.996</v>
      </c>
      <c r="AH321" s="139">
        <v>207.73400000000001</v>
      </c>
      <c r="AI321" s="139">
        <v>152.16499999999999</v>
      </c>
      <c r="AJ321" s="139">
        <v>54.732999999999997</v>
      </c>
      <c r="AK321" s="61">
        <v>536.62800000000004</v>
      </c>
      <c r="AL321" s="139">
        <v>-23.978000000000002</v>
      </c>
      <c r="AM321" s="139">
        <v>-23.978000000000002</v>
      </c>
      <c r="AN321" s="139">
        <v>405.36799999999999</v>
      </c>
      <c r="AO321" s="139">
        <v>405.36799999999999</v>
      </c>
      <c r="AP321" s="139">
        <v>84.843999999999994</v>
      </c>
      <c r="AQ321" s="280">
        <v>84.843999999999994</v>
      </c>
      <c r="AR321" s="139">
        <v>128.971</v>
      </c>
      <c r="AS321" s="280">
        <f t="shared" si="52"/>
        <v>128.971</v>
      </c>
      <c r="AT321" s="61">
        <v>595.20500000000004</v>
      </c>
      <c r="AU321" s="61">
        <v>595.20500000000004</v>
      </c>
      <c r="AV321" s="139">
        <v>247.27199999999999</v>
      </c>
      <c r="AW321" s="139">
        <v>286.05099999999999</v>
      </c>
      <c r="AX321" s="139">
        <v>202.83</v>
      </c>
      <c r="AY321" s="139">
        <v>118.07599999999999</v>
      </c>
      <c r="AZ321" s="61">
        <v>854.22900000000004</v>
      </c>
      <c r="BA321" s="139">
        <v>386.11500000000001</v>
      </c>
      <c r="BB321"/>
      <c r="BC321" s="165">
        <f t="shared" si="53"/>
        <v>0.56149907793846454</v>
      </c>
      <c r="BD321" s="463"/>
    </row>
    <row r="322" spans="1:56">
      <c r="A322" s="21" t="s">
        <v>344</v>
      </c>
      <c r="B322" s="29" t="s">
        <v>34</v>
      </c>
      <c r="C322" s="98">
        <v>-2</v>
      </c>
      <c r="D322" s="98">
        <v>-33</v>
      </c>
      <c r="E322" s="98">
        <v>1</v>
      </c>
      <c r="F322" s="98">
        <v>-42</v>
      </c>
      <c r="G322" s="103">
        <v>-76</v>
      </c>
      <c r="H322" s="92">
        <v>-10.458</v>
      </c>
      <c r="I322" s="92">
        <v>-30.5</v>
      </c>
      <c r="J322" s="92">
        <v>11.290999999999997</v>
      </c>
      <c r="K322" s="92">
        <v>-15.683</v>
      </c>
      <c r="L322" s="93">
        <v>-45.35</v>
      </c>
      <c r="M322" s="92">
        <v>-6.2740000000000009</v>
      </c>
      <c r="N322" s="92">
        <v>-7.3810000000000002</v>
      </c>
      <c r="O322" s="92">
        <v>-36.923000000000002</v>
      </c>
      <c r="P322" s="92">
        <v>-7.827</v>
      </c>
      <c r="Q322" s="93">
        <v>-58.405000000000001</v>
      </c>
      <c r="R322" s="92">
        <v>-10.013999999999999</v>
      </c>
      <c r="S322" s="92">
        <v>-5.2610000000000001</v>
      </c>
      <c r="T322" s="92">
        <v>-16.093</v>
      </c>
      <c r="U322" s="92">
        <v>9.5180000000000007</v>
      </c>
      <c r="V322" s="93">
        <v>-21.85</v>
      </c>
      <c r="W322" s="92">
        <v>8.3260000000000005</v>
      </c>
      <c r="X322" s="92">
        <v>-28.215</v>
      </c>
      <c r="Y322" s="92">
        <v>-7.4850000000000003</v>
      </c>
      <c r="Z322" s="92">
        <v>3.7160000000000002</v>
      </c>
      <c r="AA322" s="93">
        <v>-23.658000000000001</v>
      </c>
      <c r="AB322" s="92">
        <v>-19.504999999999999</v>
      </c>
      <c r="AC322" s="92">
        <v>-26.477</v>
      </c>
      <c r="AD322" s="92">
        <v>5.1239999999999997</v>
      </c>
      <c r="AE322" s="92">
        <v>13.638999999999999</v>
      </c>
      <c r="AF322" s="93">
        <v>-27.219000000000001</v>
      </c>
      <c r="AG322" s="92">
        <v>13.35</v>
      </c>
      <c r="AH322" s="92">
        <v>4.7380000000000004</v>
      </c>
      <c r="AI322" s="92">
        <v>-1.4330000000000001</v>
      </c>
      <c r="AJ322" s="92">
        <v>10.382999999999999</v>
      </c>
      <c r="AK322" s="93">
        <v>27.038</v>
      </c>
      <c r="AL322" s="92">
        <v>3.9209999999999998</v>
      </c>
      <c r="AM322" s="92">
        <v>3.9209999999999998</v>
      </c>
      <c r="AN322" s="92">
        <v>3.4</v>
      </c>
      <c r="AO322" s="92">
        <v>3.4</v>
      </c>
      <c r="AP322" s="92">
        <v>39.406999999999996</v>
      </c>
      <c r="AQ322" s="346">
        <v>39.407000000000004</v>
      </c>
      <c r="AR322" s="92">
        <v>16.855</v>
      </c>
      <c r="AS322" s="406">
        <f t="shared" si="52"/>
        <v>16.854999999999997</v>
      </c>
      <c r="AT322" s="93">
        <v>63.582999999999998</v>
      </c>
      <c r="AU322" s="93">
        <v>63.582999999999998</v>
      </c>
      <c r="AV322" s="92">
        <v>-13.09</v>
      </c>
      <c r="AW322" s="92">
        <v>41.829000000000001</v>
      </c>
      <c r="AX322" s="92">
        <v>14.659000000000001</v>
      </c>
      <c r="AY322" s="92">
        <v>-30.902999999999999</v>
      </c>
      <c r="AZ322" s="93">
        <v>12.494999999999999</v>
      </c>
      <c r="BA322" s="92">
        <v>0.65700000000000003</v>
      </c>
      <c r="BB322"/>
      <c r="BC322" s="165" t="str">
        <f t="shared" si="53"/>
        <v>ns</v>
      </c>
      <c r="BD322" s="463"/>
    </row>
    <row r="323" spans="1:56">
      <c r="A323" s="94" t="s">
        <v>345</v>
      </c>
      <c r="B323" s="31" t="s">
        <v>36</v>
      </c>
      <c r="C323" s="95"/>
      <c r="D323" s="95"/>
      <c r="E323" s="95"/>
      <c r="F323" s="96"/>
      <c r="G323" s="97"/>
      <c r="H323" s="96">
        <v>0</v>
      </c>
      <c r="I323" s="96">
        <v>-25</v>
      </c>
      <c r="J323" s="96">
        <v>-25</v>
      </c>
      <c r="K323" s="96">
        <v>0</v>
      </c>
      <c r="L323" s="97">
        <v>-50</v>
      </c>
      <c r="M323" s="96">
        <v>-20</v>
      </c>
      <c r="N323" s="96">
        <v>0</v>
      </c>
      <c r="O323" s="96">
        <v>-37.5</v>
      </c>
      <c r="P323" s="96">
        <v>0</v>
      </c>
      <c r="Q323" s="97">
        <v>-57.5</v>
      </c>
      <c r="R323" s="96">
        <v>0</v>
      </c>
      <c r="S323" s="96">
        <v>0</v>
      </c>
      <c r="T323" s="96">
        <v>0</v>
      </c>
      <c r="U323" s="96">
        <v>0</v>
      </c>
      <c r="V323" s="97">
        <v>0</v>
      </c>
      <c r="W323" s="96">
        <v>0</v>
      </c>
      <c r="X323" s="96">
        <v>0</v>
      </c>
      <c r="Y323" s="96">
        <v>0</v>
      </c>
      <c r="Z323" s="96">
        <v>0</v>
      </c>
      <c r="AA323" s="97">
        <v>0</v>
      </c>
      <c r="AB323" s="96">
        <v>0</v>
      </c>
      <c r="AC323" s="96">
        <v>0</v>
      </c>
      <c r="AD323" s="96">
        <v>0</v>
      </c>
      <c r="AE323" s="96">
        <v>0</v>
      </c>
      <c r="AF323" s="97">
        <v>0</v>
      </c>
      <c r="AG323" s="96">
        <v>0</v>
      </c>
      <c r="AH323" s="96">
        <v>0</v>
      </c>
      <c r="AI323" s="96">
        <v>0</v>
      </c>
      <c r="AJ323" s="96">
        <v>0</v>
      </c>
      <c r="AK323" s="97">
        <v>0</v>
      </c>
      <c r="AL323" s="96">
        <v>0</v>
      </c>
      <c r="AM323" s="96">
        <v>0</v>
      </c>
      <c r="AN323" s="96">
        <v>0</v>
      </c>
      <c r="AO323" s="96">
        <v>0</v>
      </c>
      <c r="AP323" s="96">
        <v>0</v>
      </c>
      <c r="AQ323" s="347">
        <v>0</v>
      </c>
      <c r="AR323" s="96">
        <v>0</v>
      </c>
      <c r="AS323" s="347">
        <f t="shared" si="52"/>
        <v>0</v>
      </c>
      <c r="AT323" s="97">
        <v>0</v>
      </c>
      <c r="AU323" s="97">
        <v>0</v>
      </c>
      <c r="AV323" s="96">
        <v>0</v>
      </c>
      <c r="AW323" s="96">
        <v>0</v>
      </c>
      <c r="AX323" s="96">
        <v>0</v>
      </c>
      <c r="AY323" s="96">
        <v>0</v>
      </c>
      <c r="AZ323" s="97">
        <v>0</v>
      </c>
      <c r="BA323" s="96">
        <v>0</v>
      </c>
      <c r="BB323"/>
      <c r="BC323" s="165" t="str">
        <f t="shared" si="53"/>
        <v>ns</v>
      </c>
      <c r="BD323" s="463"/>
    </row>
    <row r="324" spans="1:56">
      <c r="A324" s="21" t="s">
        <v>346</v>
      </c>
      <c r="B324" s="29" t="s">
        <v>38</v>
      </c>
      <c r="C324" s="98">
        <v>0</v>
      </c>
      <c r="D324" s="98">
        <v>0</v>
      </c>
      <c r="E324" s="98">
        <v>0</v>
      </c>
      <c r="F324" s="98">
        <v>0</v>
      </c>
      <c r="G324" s="103">
        <v>0</v>
      </c>
      <c r="H324" s="98">
        <v>0</v>
      </c>
      <c r="I324" s="98">
        <v>0</v>
      </c>
      <c r="J324" s="72">
        <v>0</v>
      </c>
      <c r="K324" s="72">
        <v>0</v>
      </c>
      <c r="L324" s="103">
        <v>0</v>
      </c>
      <c r="M324" s="136">
        <v>0</v>
      </c>
      <c r="N324" s="136">
        <v>0</v>
      </c>
      <c r="O324" s="136">
        <v>0</v>
      </c>
      <c r="P324" s="136">
        <v>0</v>
      </c>
      <c r="Q324" s="103">
        <v>0</v>
      </c>
      <c r="R324" s="136">
        <v>0</v>
      </c>
      <c r="S324" s="136">
        <v>0</v>
      </c>
      <c r="T324" s="136">
        <v>0</v>
      </c>
      <c r="U324" s="136">
        <v>0</v>
      </c>
      <c r="V324" s="103">
        <v>0</v>
      </c>
      <c r="W324" s="136">
        <v>0</v>
      </c>
      <c r="X324" s="136">
        <v>0</v>
      </c>
      <c r="Y324" s="136">
        <v>0</v>
      </c>
      <c r="Z324" s="136">
        <v>0</v>
      </c>
      <c r="AA324" s="103">
        <v>0</v>
      </c>
      <c r="AB324" s="136">
        <v>0</v>
      </c>
      <c r="AC324" s="136">
        <v>0</v>
      </c>
      <c r="AD324" s="136">
        <v>0</v>
      </c>
      <c r="AE324" s="136">
        <v>0</v>
      </c>
      <c r="AF324" s="103">
        <v>0</v>
      </c>
      <c r="AG324" s="136">
        <v>0</v>
      </c>
      <c r="AH324" s="136">
        <v>0</v>
      </c>
      <c r="AI324" s="136">
        <v>0</v>
      </c>
      <c r="AJ324" s="136">
        <v>0</v>
      </c>
      <c r="AK324" s="103">
        <v>0</v>
      </c>
      <c r="AL324" s="136">
        <v>0</v>
      </c>
      <c r="AM324" s="136">
        <v>0</v>
      </c>
      <c r="AN324" s="136">
        <v>0</v>
      </c>
      <c r="AO324" s="136">
        <v>0</v>
      </c>
      <c r="AP324" s="136">
        <v>0</v>
      </c>
      <c r="AQ324" s="279">
        <v>0</v>
      </c>
      <c r="AR324" s="136">
        <v>0</v>
      </c>
      <c r="AS324" s="279">
        <f t="shared" si="52"/>
        <v>0</v>
      </c>
      <c r="AT324" s="103">
        <v>0</v>
      </c>
      <c r="AU324" s="103">
        <v>0</v>
      </c>
      <c r="AV324" s="136">
        <v>0</v>
      </c>
      <c r="AW324" s="136">
        <v>0</v>
      </c>
      <c r="AX324" s="136">
        <v>0</v>
      </c>
      <c r="AY324" s="136">
        <v>0</v>
      </c>
      <c r="AZ324" s="103">
        <v>0</v>
      </c>
      <c r="BA324" s="136">
        <v>0</v>
      </c>
      <c r="BB324"/>
      <c r="BC324" s="165" t="str">
        <f t="shared" si="53"/>
        <v>ns</v>
      </c>
      <c r="BD324" s="463"/>
    </row>
    <row r="325" spans="1:56">
      <c r="A325" s="21" t="s">
        <v>347</v>
      </c>
      <c r="B325" s="29" t="s">
        <v>40</v>
      </c>
      <c r="C325" s="98">
        <v>0</v>
      </c>
      <c r="D325" s="98">
        <v>0</v>
      </c>
      <c r="E325" s="98">
        <v>0</v>
      </c>
      <c r="F325" s="98">
        <v>0</v>
      </c>
      <c r="G325" s="103">
        <v>0</v>
      </c>
      <c r="H325" s="98">
        <v>0</v>
      </c>
      <c r="I325" s="98">
        <v>0.26500000000000001</v>
      </c>
      <c r="J325" s="72">
        <v>-3.3000000000000002E-2</v>
      </c>
      <c r="K325" s="72">
        <v>2.7E-2</v>
      </c>
      <c r="L325" s="103">
        <v>0.25900000000000001</v>
      </c>
      <c r="M325" s="136">
        <v>0</v>
      </c>
      <c r="N325" s="136">
        <v>0</v>
      </c>
      <c r="O325" s="136">
        <v>0</v>
      </c>
      <c r="P325" s="136">
        <v>0.182</v>
      </c>
      <c r="Q325" s="103">
        <v>0.182</v>
      </c>
      <c r="R325" s="136">
        <v>0</v>
      </c>
      <c r="S325" s="136">
        <v>0</v>
      </c>
      <c r="T325" s="136">
        <v>0</v>
      </c>
      <c r="U325" s="136">
        <v>0</v>
      </c>
      <c r="V325" s="103">
        <v>0</v>
      </c>
      <c r="W325" s="136">
        <v>1.853</v>
      </c>
      <c r="X325" s="136">
        <v>6.0000000000000001E-3</v>
      </c>
      <c r="Y325" s="136">
        <v>7.6999999999999999E-2</v>
      </c>
      <c r="Z325" s="136">
        <v>0</v>
      </c>
      <c r="AA325" s="103">
        <v>1.9359999999999999</v>
      </c>
      <c r="AB325" s="136">
        <v>7.0000000000000001E-3</v>
      </c>
      <c r="AC325" s="136">
        <v>4.0000000000000001E-3</v>
      </c>
      <c r="AD325" s="136">
        <v>0</v>
      </c>
      <c r="AE325" s="136">
        <v>-1.0999999999999999E-2</v>
      </c>
      <c r="AF325" s="103">
        <v>0</v>
      </c>
      <c r="AG325" s="136">
        <v>6.8000000000000005E-2</v>
      </c>
      <c r="AH325" s="136">
        <v>3.0000000000000001E-3</v>
      </c>
      <c r="AI325" s="136">
        <v>0</v>
      </c>
      <c r="AJ325" s="136">
        <v>0.19500000000000001</v>
      </c>
      <c r="AK325" s="103">
        <v>0.26600000000000001</v>
      </c>
      <c r="AL325" s="136">
        <v>0</v>
      </c>
      <c r="AM325" s="136">
        <v>0</v>
      </c>
      <c r="AN325" s="136">
        <v>0</v>
      </c>
      <c r="AO325" s="136">
        <v>0</v>
      </c>
      <c r="AP325" s="136">
        <v>0</v>
      </c>
      <c r="AQ325" s="279">
        <v>0</v>
      </c>
      <c r="AR325" s="136">
        <v>0</v>
      </c>
      <c r="AS325" s="279">
        <f t="shared" si="52"/>
        <v>0</v>
      </c>
      <c r="AT325" s="103">
        <v>0</v>
      </c>
      <c r="AU325" s="103">
        <v>0</v>
      </c>
      <c r="AV325" s="136">
        <v>0</v>
      </c>
      <c r="AW325" s="136">
        <v>0</v>
      </c>
      <c r="AX325" s="136">
        <v>0</v>
      </c>
      <c r="AY325" s="136">
        <v>0</v>
      </c>
      <c r="AZ325" s="103">
        <v>0</v>
      </c>
      <c r="BA325" s="136">
        <v>0.12</v>
      </c>
      <c r="BB325"/>
      <c r="BC325" s="165" t="str">
        <f t="shared" si="53"/>
        <v>ns</v>
      </c>
      <c r="BD325" s="463"/>
    </row>
    <row r="326" spans="1:56">
      <c r="A326" s="21" t="s">
        <v>348</v>
      </c>
      <c r="B326" s="29" t="s">
        <v>42</v>
      </c>
      <c r="C326" s="98">
        <v>0</v>
      </c>
      <c r="D326" s="98">
        <v>0</v>
      </c>
      <c r="E326" s="98">
        <v>0</v>
      </c>
      <c r="F326" s="98">
        <v>0</v>
      </c>
      <c r="G326" s="103">
        <v>0</v>
      </c>
      <c r="H326" s="98">
        <v>0</v>
      </c>
      <c r="I326" s="98">
        <v>0</v>
      </c>
      <c r="J326" s="72">
        <v>0</v>
      </c>
      <c r="K326" s="72">
        <v>0</v>
      </c>
      <c r="L326" s="103">
        <v>0</v>
      </c>
      <c r="M326" s="136">
        <v>0</v>
      </c>
      <c r="N326" s="136">
        <v>0</v>
      </c>
      <c r="O326" s="136">
        <v>0</v>
      </c>
      <c r="P326" s="136">
        <v>0</v>
      </c>
      <c r="Q326" s="103">
        <v>0</v>
      </c>
      <c r="R326" s="136">
        <v>0</v>
      </c>
      <c r="S326" s="136">
        <v>0</v>
      </c>
      <c r="T326" s="136">
        <v>0</v>
      </c>
      <c r="U326" s="136">
        <v>0</v>
      </c>
      <c r="V326" s="103">
        <v>0</v>
      </c>
      <c r="W326" s="136">
        <v>0</v>
      </c>
      <c r="X326" s="136">
        <v>0</v>
      </c>
      <c r="Y326" s="136">
        <v>0</v>
      </c>
      <c r="Z326" s="136">
        <v>0</v>
      </c>
      <c r="AA326" s="103">
        <v>0</v>
      </c>
      <c r="AB326" s="136">
        <v>0</v>
      </c>
      <c r="AC326" s="136">
        <v>0</v>
      </c>
      <c r="AD326" s="136">
        <v>0</v>
      </c>
      <c r="AE326" s="136">
        <v>0</v>
      </c>
      <c r="AF326" s="103">
        <v>0</v>
      </c>
      <c r="AG326" s="136">
        <v>0</v>
      </c>
      <c r="AH326" s="136">
        <v>0</v>
      </c>
      <c r="AI326" s="136">
        <v>0</v>
      </c>
      <c r="AJ326" s="136">
        <v>0</v>
      </c>
      <c r="AK326" s="103">
        <v>0</v>
      </c>
      <c r="AL326" s="136">
        <v>0</v>
      </c>
      <c r="AM326" s="136">
        <v>0</v>
      </c>
      <c r="AN326" s="136">
        <v>0</v>
      </c>
      <c r="AO326" s="136">
        <v>0</v>
      </c>
      <c r="AP326" s="136">
        <v>0</v>
      </c>
      <c r="AQ326" s="279">
        <v>0</v>
      </c>
      <c r="AR326" s="136">
        <v>0</v>
      </c>
      <c r="AS326" s="279">
        <f t="shared" si="52"/>
        <v>0</v>
      </c>
      <c r="AT326" s="103">
        <v>0</v>
      </c>
      <c r="AU326" s="103">
        <v>0</v>
      </c>
      <c r="AV326" s="136">
        <v>0</v>
      </c>
      <c r="AW326" s="136">
        <v>0</v>
      </c>
      <c r="AX326" s="136">
        <v>0</v>
      </c>
      <c r="AY326" s="136">
        <v>0</v>
      </c>
      <c r="AZ326" s="103">
        <v>0</v>
      </c>
      <c r="BA326" s="136">
        <v>0</v>
      </c>
      <c r="BB326"/>
      <c r="BC326" s="165" t="str">
        <f t="shared" si="53"/>
        <v>ns</v>
      </c>
      <c r="BD326" s="463"/>
    </row>
    <row r="327" spans="1:56">
      <c r="A327" s="21" t="s">
        <v>349</v>
      </c>
      <c r="B327" s="28" t="s">
        <v>44</v>
      </c>
      <c r="C327" s="60">
        <v>230</v>
      </c>
      <c r="D327" s="60">
        <v>291</v>
      </c>
      <c r="E327" s="60">
        <v>36</v>
      </c>
      <c r="F327" s="60">
        <v>-114</v>
      </c>
      <c r="G327" s="61">
        <v>443</v>
      </c>
      <c r="H327" s="60">
        <v>24.082999999999998</v>
      </c>
      <c r="I327" s="60">
        <v>140.73400000000001</v>
      </c>
      <c r="J327" s="74">
        <v>308.76100000000002</v>
      </c>
      <c r="K327" s="74">
        <v>117.532</v>
      </c>
      <c r="L327" s="61">
        <v>591.11</v>
      </c>
      <c r="M327" s="139">
        <v>139.274</v>
      </c>
      <c r="N327" s="139">
        <v>200.35400000000001</v>
      </c>
      <c r="O327" s="139">
        <v>126.274</v>
      </c>
      <c r="P327" s="139">
        <v>93.628</v>
      </c>
      <c r="Q327" s="61">
        <v>559.53</v>
      </c>
      <c r="R327" s="139">
        <v>44.023000000000003</v>
      </c>
      <c r="S327" s="139">
        <v>224.77199999999999</v>
      </c>
      <c r="T327" s="139">
        <v>44.432000000000002</v>
      </c>
      <c r="U327" s="139">
        <v>-9.3350000000000009</v>
      </c>
      <c r="V327" s="61">
        <v>303.892</v>
      </c>
      <c r="W327" s="139">
        <v>8.0760000000000005</v>
      </c>
      <c r="X327" s="139">
        <v>155.697</v>
      </c>
      <c r="Y327" s="139">
        <v>148.321</v>
      </c>
      <c r="Z327" s="139">
        <v>163.75899999999999</v>
      </c>
      <c r="AA327" s="61">
        <v>475.85300000000001</v>
      </c>
      <c r="AB327" s="139">
        <v>38.622999999999998</v>
      </c>
      <c r="AC327" s="139">
        <v>343.16500000000002</v>
      </c>
      <c r="AD327" s="139">
        <v>323.46199999999999</v>
      </c>
      <c r="AE327" s="139">
        <v>158.315</v>
      </c>
      <c r="AF327" s="61">
        <v>863.56500000000005</v>
      </c>
      <c r="AG327" s="139">
        <v>135.41399999999999</v>
      </c>
      <c r="AH327" s="139">
        <v>212.47499999999999</v>
      </c>
      <c r="AI327" s="139">
        <v>150.732</v>
      </c>
      <c r="AJ327" s="139">
        <v>65.311000000000007</v>
      </c>
      <c r="AK327" s="61">
        <v>563.93200000000002</v>
      </c>
      <c r="AL327" s="139">
        <v>-20.056999999999999</v>
      </c>
      <c r="AM327" s="139">
        <v>-20.056999999999999</v>
      </c>
      <c r="AN327" s="139">
        <v>408.76799999999997</v>
      </c>
      <c r="AO327" s="139">
        <v>408.76800000000003</v>
      </c>
      <c r="AP327" s="139">
        <v>124.251</v>
      </c>
      <c r="AQ327" s="280">
        <v>124.25099999999998</v>
      </c>
      <c r="AR327" s="139">
        <v>145.82599999999999</v>
      </c>
      <c r="AS327" s="280">
        <f t="shared" si="52"/>
        <v>145.82600000000002</v>
      </c>
      <c r="AT327" s="61">
        <v>658.78800000000001</v>
      </c>
      <c r="AU327" s="61">
        <v>658.78800000000001</v>
      </c>
      <c r="AV327" s="139">
        <v>234.18199999999999</v>
      </c>
      <c r="AW327" s="139">
        <v>327.88</v>
      </c>
      <c r="AX327" s="139">
        <v>217.489</v>
      </c>
      <c r="AY327" s="139">
        <v>87.173000000000002</v>
      </c>
      <c r="AZ327" s="61">
        <v>866.72400000000005</v>
      </c>
      <c r="BA327" s="139">
        <v>386.892</v>
      </c>
      <c r="BB327"/>
      <c r="BC327" s="165">
        <f t="shared" si="53"/>
        <v>0.65209964899095585</v>
      </c>
      <c r="BD327" s="463"/>
    </row>
    <row r="328" spans="1:56">
      <c r="A328" s="21" t="s">
        <v>350</v>
      </c>
      <c r="B328" s="29" t="s">
        <v>46</v>
      </c>
      <c r="C328" s="98">
        <v>-90</v>
      </c>
      <c r="D328" s="98">
        <v>-91</v>
      </c>
      <c r="E328" s="98">
        <v>-16</v>
      </c>
      <c r="F328" s="98">
        <v>39</v>
      </c>
      <c r="G328" s="103">
        <v>-158</v>
      </c>
      <c r="H328" s="98">
        <v>-28.199000000000002</v>
      </c>
      <c r="I328" s="98">
        <v>-41.256999999999998</v>
      </c>
      <c r="J328" s="72">
        <v>-51.475999999999999</v>
      </c>
      <c r="K328" s="72">
        <v>-51.531999999999996</v>
      </c>
      <c r="L328" s="103">
        <v>-172.464</v>
      </c>
      <c r="M328" s="136">
        <v>-48.713999999999999</v>
      </c>
      <c r="N328" s="136">
        <v>-57.792999999999999</v>
      </c>
      <c r="O328" s="136">
        <v>-36.082000000000001</v>
      </c>
      <c r="P328" s="136">
        <v>-22.341000000000001</v>
      </c>
      <c r="Q328" s="103">
        <v>-164.93</v>
      </c>
      <c r="R328" s="136">
        <v>-35.354999999999997</v>
      </c>
      <c r="S328" s="136">
        <v>-43.813000000000002</v>
      </c>
      <c r="T328" s="136">
        <v>-17.474</v>
      </c>
      <c r="U328" s="136">
        <v>16.844000000000001</v>
      </c>
      <c r="V328" s="103">
        <v>-79.798000000000002</v>
      </c>
      <c r="W328" s="136">
        <v>-26.462</v>
      </c>
      <c r="X328" s="136">
        <v>-23.91</v>
      </c>
      <c r="Y328" s="136">
        <v>-22.811</v>
      </c>
      <c r="Z328" s="136">
        <v>-42.026000000000003</v>
      </c>
      <c r="AA328" s="103">
        <v>-115.209</v>
      </c>
      <c r="AB328" s="136">
        <v>-31.355</v>
      </c>
      <c r="AC328" s="136">
        <v>-108.217</v>
      </c>
      <c r="AD328" s="136">
        <v>-86.477999999999994</v>
      </c>
      <c r="AE328" s="136">
        <v>-23.391999999999999</v>
      </c>
      <c r="AF328" s="103">
        <v>-249.44200000000001</v>
      </c>
      <c r="AG328" s="136">
        <v>-71.828999999999994</v>
      </c>
      <c r="AH328" s="136">
        <v>-55.697000000000003</v>
      </c>
      <c r="AI328" s="136">
        <v>-27.074999999999999</v>
      </c>
      <c r="AJ328" s="136">
        <v>-2.052</v>
      </c>
      <c r="AK328" s="103">
        <v>-156.65299999999999</v>
      </c>
      <c r="AL328" s="136">
        <v>-50.645000000000003</v>
      </c>
      <c r="AM328" s="136">
        <v>-50.645000000000003</v>
      </c>
      <c r="AN328" s="136">
        <v>-56.228000000000002</v>
      </c>
      <c r="AO328" s="136">
        <v>-56.228000000000002</v>
      </c>
      <c r="AP328" s="136">
        <v>-21.53</v>
      </c>
      <c r="AQ328" s="279">
        <v>-21.529999999999987</v>
      </c>
      <c r="AR328" s="136">
        <v>-31.818000000000001</v>
      </c>
      <c r="AS328" s="279">
        <f t="shared" si="52"/>
        <v>-31.818000000000005</v>
      </c>
      <c r="AT328" s="103">
        <v>-160.221</v>
      </c>
      <c r="AU328" s="103">
        <v>-160.221</v>
      </c>
      <c r="AV328" s="136">
        <v>-87.138999999999996</v>
      </c>
      <c r="AW328" s="136">
        <v>-39.164999999999999</v>
      </c>
      <c r="AX328" s="136">
        <v>-64.272999999999996</v>
      </c>
      <c r="AY328" s="136">
        <v>-88.866</v>
      </c>
      <c r="AZ328" s="103">
        <v>-279.44299999999998</v>
      </c>
      <c r="BA328" s="136">
        <v>-100.00700000000001</v>
      </c>
      <c r="BB328"/>
      <c r="BC328" s="165">
        <f t="shared" si="53"/>
        <v>0.14767211007700354</v>
      </c>
      <c r="BD328" s="463"/>
    </row>
    <row r="329" spans="1:56">
      <c r="A329" s="21" t="s">
        <v>351</v>
      </c>
      <c r="B329" s="29" t="s">
        <v>48</v>
      </c>
      <c r="C329" s="98">
        <v>0</v>
      </c>
      <c r="D329" s="98">
        <v>-1</v>
      </c>
      <c r="E329" s="98">
        <v>-1</v>
      </c>
      <c r="F329" s="98">
        <v>0</v>
      </c>
      <c r="G329" s="103">
        <v>-2</v>
      </c>
      <c r="H329" s="98">
        <v>-9.0999999999999998E-2</v>
      </c>
      <c r="I329" s="98">
        <v>11.255000000000001</v>
      </c>
      <c r="J329" s="72">
        <v>-0.35699999999999998</v>
      </c>
      <c r="K329" s="72">
        <v>0.09</v>
      </c>
      <c r="L329" s="103">
        <v>10.897</v>
      </c>
      <c r="M329" s="136">
        <v>0</v>
      </c>
      <c r="N329" s="136">
        <v>0</v>
      </c>
      <c r="O329" s="136">
        <v>0</v>
      </c>
      <c r="P329" s="136">
        <v>0</v>
      </c>
      <c r="Q329" s="103">
        <v>0</v>
      </c>
      <c r="R329" s="136">
        <v>0</v>
      </c>
      <c r="S329" s="136">
        <v>0</v>
      </c>
      <c r="T329" s="136">
        <v>0</v>
      </c>
      <c r="U329" s="136">
        <v>0</v>
      </c>
      <c r="V329" s="103">
        <v>0</v>
      </c>
      <c r="W329" s="136">
        <v>0</v>
      </c>
      <c r="X329" s="136">
        <v>0</v>
      </c>
      <c r="Y329" s="136">
        <v>0</v>
      </c>
      <c r="Z329" s="136">
        <v>0</v>
      </c>
      <c r="AA329" s="103">
        <v>0</v>
      </c>
      <c r="AB329" s="136">
        <v>0</v>
      </c>
      <c r="AC329" s="136">
        <v>0</v>
      </c>
      <c r="AD329" s="136">
        <v>0</v>
      </c>
      <c r="AE329" s="136">
        <v>0</v>
      </c>
      <c r="AF329" s="103">
        <v>0</v>
      </c>
      <c r="AG329" s="136">
        <v>0</v>
      </c>
      <c r="AH329" s="136">
        <v>0</v>
      </c>
      <c r="AI329" s="136">
        <v>0</v>
      </c>
      <c r="AJ329" s="136">
        <v>0</v>
      </c>
      <c r="AK329" s="103">
        <v>0</v>
      </c>
      <c r="AL329" s="136">
        <v>0</v>
      </c>
      <c r="AM329" s="136">
        <v>0</v>
      </c>
      <c r="AN329" s="136">
        <v>0</v>
      </c>
      <c r="AO329" s="136">
        <v>0</v>
      </c>
      <c r="AP329" s="136">
        <v>-1.0609999999999999</v>
      </c>
      <c r="AQ329" s="279">
        <v>-1.0609999999999999</v>
      </c>
      <c r="AR329" s="136">
        <v>1.0609999999999999</v>
      </c>
      <c r="AS329" s="279">
        <f t="shared" si="52"/>
        <v>1.0609999999999999</v>
      </c>
      <c r="AT329" s="103">
        <v>0</v>
      </c>
      <c r="AU329" s="103">
        <v>0</v>
      </c>
      <c r="AV329" s="136">
        <v>0</v>
      </c>
      <c r="AW329" s="136">
        <v>0</v>
      </c>
      <c r="AX329" s="136">
        <v>0</v>
      </c>
      <c r="AY329" s="136">
        <v>0</v>
      </c>
      <c r="AZ329" s="103">
        <v>0</v>
      </c>
      <c r="BA329" s="136">
        <v>0</v>
      </c>
      <c r="BB329"/>
      <c r="BC329" s="165" t="str">
        <f t="shared" si="53"/>
        <v>ns</v>
      </c>
      <c r="BD329" s="463"/>
    </row>
    <row r="330" spans="1:56">
      <c r="A330" s="21" t="s">
        <v>352</v>
      </c>
      <c r="B330" s="28" t="s">
        <v>50</v>
      </c>
      <c r="C330" s="60">
        <v>140</v>
      </c>
      <c r="D330" s="60">
        <v>199</v>
      </c>
      <c r="E330" s="60">
        <v>19</v>
      </c>
      <c r="F330" s="60">
        <v>-75</v>
      </c>
      <c r="G330" s="61">
        <v>283</v>
      </c>
      <c r="H330" s="60">
        <v>-4.2069999999999999</v>
      </c>
      <c r="I330" s="60">
        <v>110.732</v>
      </c>
      <c r="J330" s="74">
        <v>256.928</v>
      </c>
      <c r="K330" s="74">
        <v>66.09</v>
      </c>
      <c r="L330" s="61">
        <v>429.54300000000001</v>
      </c>
      <c r="M330" s="139">
        <v>90.56</v>
      </c>
      <c r="N330" s="139">
        <v>142.56100000000001</v>
      </c>
      <c r="O330" s="139">
        <v>90.191999999999993</v>
      </c>
      <c r="P330" s="139">
        <v>71.287000000000006</v>
      </c>
      <c r="Q330" s="61">
        <v>394.6</v>
      </c>
      <c r="R330" s="139">
        <v>8.6679999999999993</v>
      </c>
      <c r="S330" s="139">
        <v>180.959</v>
      </c>
      <c r="T330" s="139">
        <v>26.957999999999998</v>
      </c>
      <c r="U330" s="139">
        <v>7.5090000000000003</v>
      </c>
      <c r="V330" s="61">
        <v>224.09399999999999</v>
      </c>
      <c r="W330" s="139">
        <v>-18.385999999999999</v>
      </c>
      <c r="X330" s="139">
        <v>131.78700000000001</v>
      </c>
      <c r="Y330" s="139">
        <v>125.51</v>
      </c>
      <c r="Z330" s="139">
        <v>121.733</v>
      </c>
      <c r="AA330" s="61">
        <v>360.64400000000001</v>
      </c>
      <c r="AB330" s="139">
        <v>7.2679999999999998</v>
      </c>
      <c r="AC330" s="139">
        <v>234.94800000000001</v>
      </c>
      <c r="AD330" s="139">
        <v>236.98400000000001</v>
      </c>
      <c r="AE330" s="139">
        <v>134.923</v>
      </c>
      <c r="AF330" s="61">
        <v>614.12300000000005</v>
      </c>
      <c r="AG330" s="139">
        <v>63.585000000000001</v>
      </c>
      <c r="AH330" s="139">
        <v>156.77799999999999</v>
      </c>
      <c r="AI330" s="139">
        <v>123.657</v>
      </c>
      <c r="AJ330" s="139">
        <v>63.259</v>
      </c>
      <c r="AK330" s="61">
        <v>407.279</v>
      </c>
      <c r="AL330" s="139">
        <v>-70.701999999999998</v>
      </c>
      <c r="AM330" s="139">
        <v>-70.701999999999998</v>
      </c>
      <c r="AN330" s="139">
        <v>352.54</v>
      </c>
      <c r="AO330" s="139">
        <v>352.54</v>
      </c>
      <c r="AP330" s="139">
        <v>101.66</v>
      </c>
      <c r="AQ330" s="280">
        <v>101.65999999999997</v>
      </c>
      <c r="AR330" s="139">
        <v>115.069</v>
      </c>
      <c r="AS330" s="280">
        <f t="shared" si="52"/>
        <v>115.06900000000002</v>
      </c>
      <c r="AT330" s="61">
        <v>498.56700000000001</v>
      </c>
      <c r="AU330" s="61">
        <v>498.56700000000001</v>
      </c>
      <c r="AV330" s="139">
        <v>147.04300000000001</v>
      </c>
      <c r="AW330" s="139">
        <v>288.71499999999997</v>
      </c>
      <c r="AX330" s="139">
        <v>153.21600000000001</v>
      </c>
      <c r="AY330" s="139">
        <v>-1.6930000000000001</v>
      </c>
      <c r="AZ330" s="61">
        <v>587.28099999999995</v>
      </c>
      <c r="BA330" s="139">
        <v>286.88499999999999</v>
      </c>
      <c r="BB330"/>
      <c r="BC330" s="165">
        <f t="shared" si="53"/>
        <v>0.95102793060533308</v>
      </c>
      <c r="BD330" s="463"/>
    </row>
    <row r="331" spans="1:56">
      <c r="A331" s="21" t="s">
        <v>353</v>
      </c>
      <c r="B331" s="29" t="s">
        <v>52</v>
      </c>
      <c r="C331" s="98">
        <v>-3</v>
      </c>
      <c r="D331" s="98">
        <v>-4</v>
      </c>
      <c r="E331" s="98">
        <v>-1</v>
      </c>
      <c r="F331" s="98">
        <v>2</v>
      </c>
      <c r="G331" s="103">
        <v>-6</v>
      </c>
      <c r="H331" s="98">
        <v>6.3E-2</v>
      </c>
      <c r="I331" s="98">
        <v>0.40799999999999997</v>
      </c>
      <c r="J331" s="98">
        <v>-10.220000000000001</v>
      </c>
      <c r="K331" s="98">
        <v>-0.14599999999999999</v>
      </c>
      <c r="L331" s="103">
        <v>-9.8949999999999996</v>
      </c>
      <c r="M331" s="136">
        <v>-2.08</v>
      </c>
      <c r="N331" s="136">
        <v>-2.7320000000000002</v>
      </c>
      <c r="O331" s="136">
        <v>-1.56</v>
      </c>
      <c r="P331" s="136">
        <v>-1.5089999999999999</v>
      </c>
      <c r="Q331" s="103">
        <v>-7.8810000000000002</v>
      </c>
      <c r="R331" s="136">
        <v>-0.31</v>
      </c>
      <c r="S331" s="136">
        <v>-3.9740000000000002</v>
      </c>
      <c r="T331" s="136">
        <v>-0.495</v>
      </c>
      <c r="U331" s="136">
        <v>-4.2999999999999997E-2</v>
      </c>
      <c r="V331" s="103">
        <v>-4.8220000000000001</v>
      </c>
      <c r="W331" s="136">
        <v>0.13500000000000001</v>
      </c>
      <c r="X331" s="136">
        <v>-2.69</v>
      </c>
      <c r="Y331" s="136">
        <v>-2.82</v>
      </c>
      <c r="Z331" s="136">
        <v>-4.3529999999999998</v>
      </c>
      <c r="AA331" s="103">
        <v>-9.7279999999999998</v>
      </c>
      <c r="AB331" s="136">
        <v>-0.109</v>
      </c>
      <c r="AC331" s="136">
        <v>-4.8369999999999997</v>
      </c>
      <c r="AD331" s="136">
        <v>-5.1349999999999998</v>
      </c>
      <c r="AE331" s="136">
        <v>-3.78</v>
      </c>
      <c r="AF331" s="103">
        <v>-13.861000000000001</v>
      </c>
      <c r="AG331" s="136">
        <v>-0.92800000000000005</v>
      </c>
      <c r="AH331" s="136">
        <v>-3.1389999999999998</v>
      </c>
      <c r="AI331" s="136">
        <v>-2.4689999999999999</v>
      </c>
      <c r="AJ331" s="136">
        <v>-1.7669999999999999</v>
      </c>
      <c r="AK331" s="103">
        <v>-8.3030000000000008</v>
      </c>
      <c r="AL331" s="136">
        <v>1.534</v>
      </c>
      <c r="AM331" s="136">
        <v>1.534</v>
      </c>
      <c r="AN331" s="136">
        <v>-8.2680000000000007</v>
      </c>
      <c r="AO331" s="136">
        <v>-8.2680000000000007</v>
      </c>
      <c r="AP331" s="136">
        <v>-2.351</v>
      </c>
      <c r="AQ331" s="279">
        <v>-2.3510000000000009</v>
      </c>
      <c r="AR331" s="136">
        <v>-3.0579999999999998</v>
      </c>
      <c r="AS331" s="279">
        <f t="shared" si="52"/>
        <v>-3.0579999999999998</v>
      </c>
      <c r="AT331" s="103">
        <v>-12.143000000000001</v>
      </c>
      <c r="AU331" s="103">
        <v>-12.143000000000001</v>
      </c>
      <c r="AV331" s="136">
        <v>-3.6419999999999999</v>
      </c>
      <c r="AW331" s="136">
        <v>-7.0469999999999997</v>
      </c>
      <c r="AX331" s="136">
        <v>-3.8490000000000002</v>
      </c>
      <c r="AY331" s="136">
        <v>-0.73299999999999998</v>
      </c>
      <c r="AZ331" s="103">
        <v>-15.271000000000001</v>
      </c>
      <c r="BA331" s="136">
        <v>-6.9710000000000001</v>
      </c>
      <c r="BB331"/>
      <c r="BC331" s="165">
        <f t="shared" si="53"/>
        <v>0.91405820977484908</v>
      </c>
      <c r="BD331" s="463"/>
    </row>
    <row r="332" spans="1:56">
      <c r="A332" s="21" t="s">
        <v>354</v>
      </c>
      <c r="B332" s="36" t="s">
        <v>54</v>
      </c>
      <c r="C332" s="61">
        <v>137</v>
      </c>
      <c r="D332" s="61">
        <v>195</v>
      </c>
      <c r="E332" s="61">
        <v>18</v>
      </c>
      <c r="F332" s="61">
        <v>-73</v>
      </c>
      <c r="G332" s="61">
        <v>277</v>
      </c>
      <c r="H332" s="61">
        <v>-4.1440000000000001</v>
      </c>
      <c r="I332" s="61">
        <v>111.14</v>
      </c>
      <c r="J332" s="75">
        <v>246.708</v>
      </c>
      <c r="K332" s="75">
        <v>65.944000000000003</v>
      </c>
      <c r="L332" s="61">
        <v>419.64800000000002</v>
      </c>
      <c r="M332" s="140">
        <v>88.48</v>
      </c>
      <c r="N332" s="140">
        <v>139.82900000000001</v>
      </c>
      <c r="O332" s="140">
        <v>88.632000000000005</v>
      </c>
      <c r="P332" s="140">
        <v>69.778000000000006</v>
      </c>
      <c r="Q332" s="61">
        <v>386.71899999999999</v>
      </c>
      <c r="R332" s="140">
        <v>8.3580000000000005</v>
      </c>
      <c r="S332" s="140">
        <v>176.98500000000001</v>
      </c>
      <c r="T332" s="140">
        <v>26.463000000000001</v>
      </c>
      <c r="U332" s="140">
        <v>7.4660000000000002</v>
      </c>
      <c r="V332" s="61">
        <v>219.27199999999999</v>
      </c>
      <c r="W332" s="140">
        <v>-18.251000000000001</v>
      </c>
      <c r="X332" s="140">
        <v>129.09700000000001</v>
      </c>
      <c r="Y332" s="140">
        <v>122.69</v>
      </c>
      <c r="Z332" s="140">
        <v>117.38</v>
      </c>
      <c r="AA332" s="61">
        <v>350.916</v>
      </c>
      <c r="AB332" s="140">
        <v>7.1589999999999998</v>
      </c>
      <c r="AC332" s="140">
        <v>230.11099999999999</v>
      </c>
      <c r="AD332" s="140">
        <v>231.84899999999999</v>
      </c>
      <c r="AE332" s="140">
        <v>131.143</v>
      </c>
      <c r="AF332" s="61">
        <v>600.26199999999994</v>
      </c>
      <c r="AG332" s="140">
        <v>62.656999999999996</v>
      </c>
      <c r="AH332" s="140">
        <v>153.63900000000001</v>
      </c>
      <c r="AI332" s="140">
        <v>121.188</v>
      </c>
      <c r="AJ332" s="140">
        <v>61.491999999999997</v>
      </c>
      <c r="AK332" s="61">
        <v>398.976</v>
      </c>
      <c r="AL332" s="140">
        <v>-69.168000000000006</v>
      </c>
      <c r="AM332" s="140">
        <v>-69.168000000000006</v>
      </c>
      <c r="AN332" s="140">
        <v>344.27199999999999</v>
      </c>
      <c r="AO332" s="140">
        <v>344.27199999999999</v>
      </c>
      <c r="AP332" s="140">
        <v>99.308999999999997</v>
      </c>
      <c r="AQ332" s="280">
        <v>99.309000000000026</v>
      </c>
      <c r="AR332" s="140">
        <v>112.011</v>
      </c>
      <c r="AS332" s="280">
        <f t="shared" si="52"/>
        <v>112.01099999999997</v>
      </c>
      <c r="AT332" s="61">
        <v>486.42399999999998</v>
      </c>
      <c r="AU332" s="61">
        <v>486.42399999999998</v>
      </c>
      <c r="AV332" s="140">
        <v>143.40100000000001</v>
      </c>
      <c r="AW332" s="140">
        <v>281.66800000000001</v>
      </c>
      <c r="AX332" s="140">
        <v>149.36699999999999</v>
      </c>
      <c r="AY332" s="140">
        <v>-2.4260000000000002</v>
      </c>
      <c r="AZ332" s="61">
        <v>572.01</v>
      </c>
      <c r="BA332" s="140">
        <v>279.91399999999999</v>
      </c>
      <c r="BB332"/>
      <c r="BC332" s="165">
        <f t="shared" si="53"/>
        <v>0.95196686215577264</v>
      </c>
      <c r="BD332" s="463"/>
    </row>
    <row r="333" spans="1:56">
      <c r="A333" s="120" t="s">
        <v>355</v>
      </c>
      <c r="B333" s="31" t="s">
        <v>340</v>
      </c>
      <c r="C333" s="95">
        <v>10</v>
      </c>
      <c r="D333" s="95">
        <v>57</v>
      </c>
      <c r="E333" s="95">
        <v>14</v>
      </c>
      <c r="F333" s="96">
        <v>-53</v>
      </c>
      <c r="G333" s="97">
        <v>28</v>
      </c>
      <c r="H333" s="96">
        <v>9</v>
      </c>
      <c r="I333" s="96">
        <v>-2.54</v>
      </c>
      <c r="J333" s="96">
        <v>-28.264199999999999</v>
      </c>
      <c r="K333" s="96">
        <v>-2.099802999999997</v>
      </c>
      <c r="L333" s="97">
        <v>-32.904002999999996</v>
      </c>
      <c r="M333" s="96">
        <v>-30.536999999999999</v>
      </c>
      <c r="N333" s="96">
        <v>-8.1774828000000017</v>
      </c>
      <c r="O333" s="96">
        <v>-6.8993684454851448E-2</v>
      </c>
      <c r="P333" s="96">
        <v>-3.5710000000000002</v>
      </c>
      <c r="Q333" s="97">
        <v>-11.817476484454854</v>
      </c>
      <c r="R333" s="96">
        <v>3.6015631964237329</v>
      </c>
      <c r="S333" s="96">
        <v>7.4658520644774082</v>
      </c>
      <c r="T333" s="96">
        <v>-5.5732309728749998</v>
      </c>
      <c r="U333" s="96">
        <v>10.617784602975</v>
      </c>
      <c r="V333" s="97">
        <v>12.510405694577408</v>
      </c>
      <c r="W333" s="96">
        <v>-5.6251921859321516</v>
      </c>
      <c r="X333" s="96">
        <v>-3.2898264744885091</v>
      </c>
      <c r="Y333" s="96">
        <v>-1.9140000000000001</v>
      </c>
      <c r="Z333" s="96">
        <v>-4.35125385</v>
      </c>
      <c r="AA333" s="97">
        <v>-9.5550803244885092</v>
      </c>
      <c r="AB333" s="96">
        <v>-13.76699730802382</v>
      </c>
      <c r="AC333" s="96">
        <v>-4.9230740000000006</v>
      </c>
      <c r="AD333" s="96">
        <v>13.705493999999998</v>
      </c>
      <c r="AE333" s="96">
        <v>13.126686021425531</v>
      </c>
      <c r="AF333" s="97">
        <v>21.909106021425529</v>
      </c>
      <c r="AG333" s="96">
        <v>6.1483150000000002</v>
      </c>
      <c r="AH333" s="96">
        <v>-5.426234</v>
      </c>
      <c r="AI333" s="96">
        <v>2.7971786967800036</v>
      </c>
      <c r="AJ333" s="96">
        <v>0.6620240098833573</v>
      </c>
      <c r="AK333" s="97">
        <v>-1.967031293336639</v>
      </c>
      <c r="AL333" s="96">
        <v>-22.143595756728452</v>
      </c>
      <c r="AM333" s="96">
        <v>-22.143595756728452</v>
      </c>
      <c r="AN333" s="96">
        <v>15.896588849064861</v>
      </c>
      <c r="AO333" s="96">
        <v>15.896588849064861</v>
      </c>
      <c r="AP333" s="96">
        <v>10.022780984731847</v>
      </c>
      <c r="AQ333" s="347">
        <v>10.022780984731847</v>
      </c>
      <c r="AR333" s="96">
        <v>-17.728925801668154</v>
      </c>
      <c r="AS333" s="347">
        <f t="shared" si="52"/>
        <v>-17.728925801668154</v>
      </c>
      <c r="AT333" s="97">
        <v>-13.953151724599898</v>
      </c>
      <c r="AU333" s="97">
        <v>-13.953151724599898</v>
      </c>
      <c r="AV333" s="96">
        <v>-5.7282862240268626</v>
      </c>
      <c r="AW333" s="96">
        <v>-10.763866575914246</v>
      </c>
      <c r="AX333" s="96">
        <v>1.5288386586388005</v>
      </c>
      <c r="AY333" s="96">
        <v>4.3616942501705953</v>
      </c>
      <c r="AZ333" s="96">
        <v>-10.601619891131714</v>
      </c>
      <c r="BA333" s="96">
        <v>3.8814615678978313</v>
      </c>
      <c r="BB333"/>
      <c r="BC333" s="165"/>
      <c r="BD333" s="463"/>
    </row>
    <row r="334" spans="1:56">
      <c r="A334" s="21"/>
      <c r="B334" s="21"/>
      <c r="C334" s="85"/>
      <c r="D334" s="85"/>
      <c r="E334" s="85"/>
      <c r="F334" s="85"/>
      <c r="G334" s="85"/>
      <c r="H334" s="85"/>
      <c r="I334" s="85"/>
      <c r="J334" s="98"/>
      <c r="K334" s="98"/>
      <c r="L334" s="85"/>
      <c r="M334" s="135"/>
      <c r="N334" s="135"/>
      <c r="O334" s="135"/>
      <c r="P334" s="135"/>
      <c r="Q334" s="85"/>
      <c r="R334" s="135"/>
      <c r="S334" s="135"/>
      <c r="T334" s="135"/>
      <c r="U334" s="135"/>
      <c r="V334" s="8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413"/>
      <c r="AT334" s="135"/>
      <c r="AU334" s="135"/>
      <c r="AV334" s="135"/>
      <c r="AW334" s="135"/>
      <c r="AX334" s="135"/>
      <c r="AY334" s="135"/>
      <c r="AZ334" s="135"/>
      <c r="BA334" s="135"/>
      <c r="BB334"/>
      <c r="BC334" s="167"/>
      <c r="BD334" s="463"/>
    </row>
    <row r="335" spans="1:56" ht="16.5" thickBot="1">
      <c r="A335" s="21"/>
      <c r="B335" s="99" t="s">
        <v>356</v>
      </c>
      <c r="C335" s="100"/>
      <c r="D335" s="100"/>
      <c r="E335" s="100"/>
      <c r="F335" s="100"/>
      <c r="G335" s="100"/>
      <c r="H335" s="100"/>
      <c r="I335" s="100"/>
      <c r="J335" s="100"/>
      <c r="K335" s="100"/>
      <c r="L335" s="100"/>
      <c r="M335" s="141"/>
      <c r="N335" s="141"/>
      <c r="O335" s="141"/>
      <c r="P335" s="141"/>
      <c r="Q335" s="100"/>
      <c r="R335" s="141"/>
      <c r="S335" s="141"/>
      <c r="T335" s="141"/>
      <c r="U335" s="141"/>
      <c r="V335" s="100"/>
      <c r="W335" s="141"/>
      <c r="X335" s="141"/>
      <c r="Y335" s="141"/>
      <c r="Z335" s="141"/>
      <c r="AA335" s="141"/>
      <c r="AB335" s="141"/>
      <c r="AC335" s="141"/>
      <c r="AD335" s="141"/>
      <c r="AE335" s="141"/>
      <c r="AF335" s="141"/>
      <c r="AG335" s="141"/>
      <c r="AH335" s="141"/>
      <c r="AI335" s="141"/>
      <c r="AJ335" s="141"/>
      <c r="AK335" s="141"/>
      <c r="AL335" s="141"/>
      <c r="AM335" s="141"/>
      <c r="AN335" s="141"/>
      <c r="AO335" s="141"/>
      <c r="AP335" s="141"/>
      <c r="AQ335" s="141"/>
      <c r="AR335" s="141"/>
      <c r="AS335" s="411"/>
      <c r="AT335" s="141"/>
      <c r="AU335" s="141"/>
      <c r="AV335" s="141"/>
      <c r="AW335" s="141"/>
      <c r="AX335" s="141"/>
      <c r="AY335" s="141"/>
      <c r="AZ335" s="141"/>
      <c r="BA335" s="141"/>
      <c r="BB335"/>
      <c r="BC335" s="369"/>
      <c r="BD335" s="463"/>
    </row>
    <row r="336" spans="1:56">
      <c r="A336" s="21"/>
      <c r="B336" s="85"/>
      <c r="C336" s="85"/>
      <c r="D336" s="85"/>
      <c r="E336" s="85"/>
      <c r="F336" s="85"/>
      <c r="G336" s="85"/>
      <c r="H336" s="85"/>
      <c r="I336" s="85"/>
      <c r="J336" s="85"/>
      <c r="K336" s="85"/>
      <c r="L336" s="85"/>
      <c r="M336" s="131"/>
      <c r="N336" s="131"/>
      <c r="O336" s="131"/>
      <c r="P336" s="131"/>
      <c r="Q336" s="85"/>
      <c r="R336" s="131"/>
      <c r="S336" s="131"/>
      <c r="T336" s="131"/>
      <c r="U336" s="131"/>
      <c r="V336" s="85"/>
      <c r="W336" s="131"/>
      <c r="X336" s="131"/>
      <c r="Y336" s="131"/>
      <c r="Z336" s="131"/>
      <c r="AA336" s="131"/>
      <c r="AB336" s="131"/>
      <c r="AC336" s="131"/>
      <c r="AD336" s="131"/>
      <c r="AE336" s="131"/>
      <c r="AF336" s="131"/>
      <c r="AG336" s="131"/>
      <c r="AH336" s="131"/>
      <c r="AI336" s="131"/>
      <c r="AJ336" s="131"/>
      <c r="AK336" s="131"/>
      <c r="AL336" s="131"/>
      <c r="AM336" s="138" t="s">
        <v>596</v>
      </c>
      <c r="AN336" s="131"/>
      <c r="AO336" s="138" t="s">
        <v>596</v>
      </c>
      <c r="AP336" s="131"/>
      <c r="AQ336" s="138" t="s">
        <v>596</v>
      </c>
      <c r="AR336" s="131"/>
      <c r="AS336" s="410" t="s">
        <v>596</v>
      </c>
      <c r="AT336" s="131"/>
      <c r="AU336" s="322" t="s">
        <v>596</v>
      </c>
      <c r="AV336" s="131"/>
      <c r="AW336" s="131"/>
      <c r="AX336" s="131"/>
      <c r="AY336" s="131"/>
      <c r="AZ336" s="131"/>
      <c r="BA336" s="131"/>
      <c r="BB336"/>
      <c r="BC336" s="167"/>
      <c r="BD336" s="463"/>
    </row>
    <row r="337" spans="1:56" ht="25.5">
      <c r="A337" s="21"/>
      <c r="B337" s="101" t="s">
        <v>24</v>
      </c>
      <c r="C337" s="102" t="s">
        <v>100</v>
      </c>
      <c r="D337" s="102" t="s">
        <v>101</v>
      </c>
      <c r="E337" s="102" t="s">
        <v>102</v>
      </c>
      <c r="F337" s="102" t="s">
        <v>103</v>
      </c>
      <c r="G337" s="102" t="s">
        <v>104</v>
      </c>
      <c r="H337" s="102" t="s">
        <v>483</v>
      </c>
      <c r="I337" s="102" t="s">
        <v>484</v>
      </c>
      <c r="J337" s="102" t="s">
        <v>485</v>
      </c>
      <c r="K337" s="102" t="s">
        <v>486</v>
      </c>
      <c r="L337" s="102" t="s">
        <v>487</v>
      </c>
      <c r="M337" s="138" t="s">
        <v>488</v>
      </c>
      <c r="N337" s="138" t="s">
        <v>489</v>
      </c>
      <c r="O337" s="138" t="s">
        <v>490</v>
      </c>
      <c r="P337" s="138" t="s">
        <v>491</v>
      </c>
      <c r="Q337" s="102" t="s">
        <v>492</v>
      </c>
      <c r="R337" s="138" t="s">
        <v>493</v>
      </c>
      <c r="S337" s="138" t="s">
        <v>494</v>
      </c>
      <c r="T337" s="138" t="s">
        <v>495</v>
      </c>
      <c r="U337" s="138" t="s">
        <v>496</v>
      </c>
      <c r="V337" s="102" t="s">
        <v>497</v>
      </c>
      <c r="W337" s="138" t="s">
        <v>498</v>
      </c>
      <c r="X337" s="138" t="s">
        <v>499</v>
      </c>
      <c r="Y337" s="138" t="s">
        <v>500</v>
      </c>
      <c r="Z337" s="138" t="s">
        <v>501</v>
      </c>
      <c r="AA337" s="138" t="s">
        <v>502</v>
      </c>
      <c r="AB337" s="138" t="s">
        <v>503</v>
      </c>
      <c r="AC337" s="138" t="s">
        <v>504</v>
      </c>
      <c r="AD337" s="138" t="s">
        <v>505</v>
      </c>
      <c r="AE337" s="138" t="s">
        <v>506</v>
      </c>
      <c r="AF337" s="138" t="s">
        <v>507</v>
      </c>
      <c r="AG337" s="138" t="s">
        <v>508</v>
      </c>
      <c r="AH337" s="138" t="s">
        <v>509</v>
      </c>
      <c r="AI337" s="138" t="s">
        <v>510</v>
      </c>
      <c r="AJ337" s="138" t="s">
        <v>511</v>
      </c>
      <c r="AK337" s="138" t="s">
        <v>512</v>
      </c>
      <c r="AL337" s="138" t="s">
        <v>513</v>
      </c>
      <c r="AM337" s="138" t="s">
        <v>513</v>
      </c>
      <c r="AN337" s="138" t="s">
        <v>570</v>
      </c>
      <c r="AO337" s="138" t="s">
        <v>570</v>
      </c>
      <c r="AP337" s="138" t="s">
        <v>574</v>
      </c>
      <c r="AQ337" s="138" t="s">
        <v>574</v>
      </c>
      <c r="AR337" s="138" t="s">
        <v>599</v>
      </c>
      <c r="AS337" s="410" t="str">
        <f>AS315</f>
        <v>Q4-22
Stated</v>
      </c>
      <c r="AT337" s="138" t="s">
        <v>600</v>
      </c>
      <c r="AU337" s="322" t="s">
        <v>600</v>
      </c>
      <c r="AV337" s="138" t="s">
        <v>605</v>
      </c>
      <c r="AW337" s="138" t="s">
        <v>614</v>
      </c>
      <c r="AX337" s="138" t="s">
        <v>619</v>
      </c>
      <c r="AY337" s="138" t="s">
        <v>626</v>
      </c>
      <c r="AZ337" s="138" t="s">
        <v>627</v>
      </c>
      <c r="BA337" s="138" t="str">
        <f t="shared" ref="BA337" si="54">BA$14</f>
        <v>Q1-24
Stated</v>
      </c>
      <c r="BB337"/>
      <c r="BC337" s="370" t="str">
        <f>LEFT($AV:$AV,2)&amp;"/"&amp;LEFT(BA:BA,2)</f>
        <v>Q1/Q1</v>
      </c>
      <c r="BD337" s="463"/>
    </row>
    <row r="338" spans="1:56">
      <c r="A338" s="21"/>
      <c r="B338" s="26"/>
      <c r="C338" s="85"/>
      <c r="D338" s="85"/>
      <c r="E338" s="85"/>
      <c r="F338" s="85"/>
      <c r="G338" s="85"/>
      <c r="H338" s="85"/>
      <c r="I338" s="85"/>
      <c r="J338" s="85"/>
      <c r="K338" s="85"/>
      <c r="L338" s="85"/>
      <c r="M338" s="131"/>
      <c r="N338" s="131"/>
      <c r="O338" s="131"/>
      <c r="P338" s="131"/>
      <c r="Q338" s="85"/>
      <c r="R338" s="131"/>
      <c r="S338" s="131"/>
      <c r="T338" s="131"/>
      <c r="U338" s="131"/>
      <c r="V338" s="85"/>
      <c r="W338" s="131"/>
      <c r="X338" s="131"/>
      <c r="Y338" s="131"/>
      <c r="Z338" s="131"/>
      <c r="AA338" s="131"/>
      <c r="AB338" s="131"/>
      <c r="AC338" s="131"/>
      <c r="AD338" s="131"/>
      <c r="AE338" s="131"/>
      <c r="AF338" s="131"/>
      <c r="AG338" s="131"/>
      <c r="AH338" s="131"/>
      <c r="AI338" s="131"/>
      <c r="AJ338" s="131"/>
      <c r="AK338" s="131"/>
      <c r="AL338" s="131"/>
      <c r="AM338" s="131"/>
      <c r="AN338" s="131"/>
      <c r="AO338" s="131"/>
      <c r="AP338" s="131"/>
      <c r="AQ338" s="131"/>
      <c r="AR338" s="131"/>
      <c r="AS338" s="402"/>
      <c r="AT338" s="131"/>
      <c r="AU338" s="131"/>
      <c r="AV338" s="131"/>
      <c r="AW338" s="131"/>
      <c r="AX338" s="131"/>
      <c r="AY338" s="131"/>
      <c r="AZ338" s="131"/>
      <c r="BA338" s="131"/>
      <c r="BB338"/>
      <c r="BC338" s="341"/>
      <c r="BD338" s="463"/>
    </row>
    <row r="339" spans="1:56">
      <c r="A339" s="21" t="s">
        <v>357</v>
      </c>
      <c r="B339" s="28" t="s">
        <v>26</v>
      </c>
      <c r="C339" s="60">
        <v>189</v>
      </c>
      <c r="D339" s="60">
        <v>192</v>
      </c>
      <c r="E339" s="60">
        <v>183</v>
      </c>
      <c r="F339" s="60">
        <v>185</v>
      </c>
      <c r="G339" s="61">
        <v>749</v>
      </c>
      <c r="H339" s="60">
        <v>185.03124036577699</v>
      </c>
      <c r="I339" s="60">
        <v>200.91034471323101</v>
      </c>
      <c r="J339" s="74">
        <v>183.04549855706699</v>
      </c>
      <c r="K339" s="74">
        <v>180.98556766796099</v>
      </c>
      <c r="L339" s="61">
        <v>749.97265130403605</v>
      </c>
      <c r="M339" s="139">
        <v>193.200497540713</v>
      </c>
      <c r="N339" s="139">
        <v>210.62199019587101</v>
      </c>
      <c r="O339" s="139">
        <v>197.650437761647</v>
      </c>
      <c r="P339" s="139">
        <v>207.35046344890401</v>
      </c>
      <c r="Q339" s="61">
        <v>808.82338894713496</v>
      </c>
      <c r="R339" s="139">
        <v>210.52408749255301</v>
      </c>
      <c r="S339" s="139">
        <v>219.19382430128601</v>
      </c>
      <c r="T339" s="139">
        <v>219.31561368208</v>
      </c>
      <c r="U339" s="139">
        <v>229.68161215012699</v>
      </c>
      <c r="V339" s="61">
        <v>878.71513762604604</v>
      </c>
      <c r="W339" s="139">
        <v>218.19539094041801</v>
      </c>
      <c r="X339" s="139">
        <v>232.52068895908999</v>
      </c>
      <c r="Y339" s="139">
        <v>226.31613390056501</v>
      </c>
      <c r="Z339" s="139">
        <v>259.67124038470303</v>
      </c>
      <c r="AA339" s="61">
        <v>936.70345418477598</v>
      </c>
      <c r="AB339" s="139">
        <v>281.21151622531403</v>
      </c>
      <c r="AC339" s="139">
        <v>288.141544474623</v>
      </c>
      <c r="AD339" s="139">
        <v>278.49232680078097</v>
      </c>
      <c r="AE339" s="139">
        <v>280.83027401264798</v>
      </c>
      <c r="AF339" s="61">
        <v>1128.67566151337</v>
      </c>
      <c r="AG339" s="139">
        <v>297.55449133993801</v>
      </c>
      <c r="AH339" s="139">
        <v>283.090721789805</v>
      </c>
      <c r="AI339" s="139">
        <v>287.84201294115098</v>
      </c>
      <c r="AJ339" s="139">
        <v>310.59878048846599</v>
      </c>
      <c r="AK339" s="61">
        <v>1179.0860065593599</v>
      </c>
      <c r="AL339" s="139">
        <v>311.87082129705902</v>
      </c>
      <c r="AM339" s="139">
        <v>311.87082129705902</v>
      </c>
      <c r="AN339" s="139">
        <v>313.22927870175101</v>
      </c>
      <c r="AO339" s="139">
        <v>313.22927870175101</v>
      </c>
      <c r="AP339" s="139">
        <v>311.66854425554902</v>
      </c>
      <c r="AQ339" s="280">
        <v>311.66854425554891</v>
      </c>
      <c r="AR339" s="139">
        <v>339.35013516751599</v>
      </c>
      <c r="AS339" s="280">
        <f t="shared" ref="AS339:AS352" si="55">AU339-AM339-AO339-AQ339</f>
        <v>339.35013516752099</v>
      </c>
      <c r="AT339" s="61">
        <v>1276.1187794218799</v>
      </c>
      <c r="AU339" s="61">
        <v>1276.1187794218799</v>
      </c>
      <c r="AV339" s="139">
        <v>360.03628801883599</v>
      </c>
      <c r="AW339" s="139">
        <v>370.93498159615302</v>
      </c>
      <c r="AX339" s="139">
        <v>472.17657723415101</v>
      </c>
      <c r="AY339" s="139">
        <v>474.72280996515002</v>
      </c>
      <c r="AZ339" s="61">
        <v>1677.87065681429</v>
      </c>
      <c r="BA339" s="139">
        <v>508.10487887404798</v>
      </c>
      <c r="BB339"/>
      <c r="BC339" s="165">
        <f t="shared" ref="BC339:BC352" si="56">IF(ISERROR($BA339/AV339),"ns",IF($BA339/AV339&gt;200%,"x"&amp;(ROUND($BA339/AV339,1)),IF($BA339/AV339&lt;0,"ns",$BA339/AV339-1)))</f>
        <v>0.41126018621618909</v>
      </c>
      <c r="BD339" s="463"/>
    </row>
    <row r="340" spans="1:56">
      <c r="A340" s="21" t="s">
        <v>358</v>
      </c>
      <c r="B340" s="29" t="s">
        <v>28</v>
      </c>
      <c r="C340" s="98">
        <v>-162</v>
      </c>
      <c r="D340" s="98">
        <v>-145</v>
      </c>
      <c r="E340" s="98">
        <v>-143</v>
      </c>
      <c r="F340" s="98">
        <v>-144</v>
      </c>
      <c r="G340" s="103">
        <v>-594</v>
      </c>
      <c r="H340" s="92">
        <v>-158.51855064431399</v>
      </c>
      <c r="I340" s="92">
        <v>-148.85054182963401</v>
      </c>
      <c r="J340" s="92">
        <v>-146.77429358550401</v>
      </c>
      <c r="K340" s="92">
        <v>-150.00960491378399</v>
      </c>
      <c r="L340" s="93">
        <v>-604.152990973236</v>
      </c>
      <c r="M340" s="92">
        <v>-162.25376975806699</v>
      </c>
      <c r="N340" s="92">
        <v>-143.681913906278</v>
      </c>
      <c r="O340" s="92">
        <v>-151.78799801067399</v>
      </c>
      <c r="P340" s="92">
        <v>-159.86170183597201</v>
      </c>
      <c r="Q340" s="93">
        <v>-617.58538351099003</v>
      </c>
      <c r="R340" s="92">
        <v>-179.341881856025</v>
      </c>
      <c r="S340" s="92">
        <v>-159.28594609214099</v>
      </c>
      <c r="T340" s="92">
        <v>-159.557975253199</v>
      </c>
      <c r="U340" s="92">
        <v>-167.71853291143799</v>
      </c>
      <c r="V340" s="93">
        <v>-665.90433611280196</v>
      </c>
      <c r="W340" s="92">
        <v>-185.90683972526901</v>
      </c>
      <c r="X340" s="92">
        <v>-172.47528029893499</v>
      </c>
      <c r="Y340" s="92">
        <v>-166.36577905083601</v>
      </c>
      <c r="Z340" s="92">
        <v>-217.35097997720402</v>
      </c>
      <c r="AA340" s="93">
        <v>-742.09887905224298</v>
      </c>
      <c r="AB340" s="92">
        <v>-237.116095990829</v>
      </c>
      <c r="AC340" s="92">
        <v>-218.99933798329101</v>
      </c>
      <c r="AD340" s="92">
        <v>-220.85421348801799</v>
      </c>
      <c r="AE340" s="92">
        <v>-224.62867980118199</v>
      </c>
      <c r="AF340" s="93">
        <v>-901.59832726332104</v>
      </c>
      <c r="AG340" s="92">
        <v>-258.20855793594399</v>
      </c>
      <c r="AH340" s="92">
        <v>-233.630337850758</v>
      </c>
      <c r="AI340" s="92">
        <v>-220.62032427358201</v>
      </c>
      <c r="AJ340" s="92">
        <v>-255.72606059479301</v>
      </c>
      <c r="AK340" s="93">
        <v>-968.18528065507701</v>
      </c>
      <c r="AL340" s="92">
        <v>-282.92675742044202</v>
      </c>
      <c r="AM340" s="92">
        <v>-282.92675742044202</v>
      </c>
      <c r="AN340" s="92">
        <v>-221.42049588167899</v>
      </c>
      <c r="AO340" s="92">
        <v>-221.42049588167831</v>
      </c>
      <c r="AP340" s="92">
        <v>-213.86736380447601</v>
      </c>
      <c r="AQ340" s="346">
        <v>-213.86736380447604</v>
      </c>
      <c r="AR340" s="92">
        <v>-221.58888175614899</v>
      </c>
      <c r="AS340" s="406">
        <f t="shared" si="55"/>
        <v>-221.58888175614862</v>
      </c>
      <c r="AT340" s="93">
        <v>-939.80349886274496</v>
      </c>
      <c r="AU340" s="93">
        <v>-939.80349886274496</v>
      </c>
      <c r="AV340" s="92">
        <v>-281.01885022856101</v>
      </c>
      <c r="AW340" s="92">
        <v>-228.52260874428299</v>
      </c>
      <c r="AX340" s="92">
        <v>-333.14005030552698</v>
      </c>
      <c r="AY340" s="92">
        <v>-360.39744018551397</v>
      </c>
      <c r="AZ340" s="93">
        <v>-1203.07894946388</v>
      </c>
      <c r="BA340" s="92">
        <v>-374.50639738822201</v>
      </c>
      <c r="BB340"/>
      <c r="BC340" s="165">
        <f t="shared" si="56"/>
        <v>0.33267358073533071</v>
      </c>
      <c r="BD340" s="463"/>
    </row>
    <row r="341" spans="1:56">
      <c r="A341" s="94" t="s">
        <v>359</v>
      </c>
      <c r="B341" s="31" t="s">
        <v>30</v>
      </c>
      <c r="C341" s="95"/>
      <c r="D341" s="95"/>
      <c r="E341" s="95"/>
      <c r="F341" s="96"/>
      <c r="G341" s="97"/>
      <c r="H341" s="96">
        <v>-7.3</v>
      </c>
      <c r="I341" s="96">
        <v>-0.96</v>
      </c>
      <c r="J341" s="96">
        <v>0</v>
      </c>
      <c r="K341" s="96">
        <v>0</v>
      </c>
      <c r="L341" s="97">
        <v>-8.26</v>
      </c>
      <c r="M341" s="96">
        <v>-1.64</v>
      </c>
      <c r="N341" s="96">
        <v>1.2</v>
      </c>
      <c r="O341" s="96">
        <v>0</v>
      </c>
      <c r="P341" s="96">
        <v>0</v>
      </c>
      <c r="Q341" s="97">
        <v>-0.43999999999999995</v>
      </c>
      <c r="R341" s="96">
        <v>-15.8817321275925</v>
      </c>
      <c r="S341" s="96">
        <v>1.13515097888612</v>
      </c>
      <c r="T341" s="96">
        <v>0</v>
      </c>
      <c r="U341" s="96">
        <v>0</v>
      </c>
      <c r="V341" s="97">
        <v>-14.74658114870638</v>
      </c>
      <c r="W341" s="96">
        <v>-16.100000000000001</v>
      </c>
      <c r="X341" s="96">
        <v>8.0000000000001847E-2</v>
      </c>
      <c r="Y341" s="96">
        <v>0</v>
      </c>
      <c r="Z341" s="96">
        <v>4.0999999839641532E-7</v>
      </c>
      <c r="AA341" s="97">
        <v>-16.019999590000001</v>
      </c>
      <c r="AB341" s="96">
        <v>-21.173999999999999</v>
      </c>
      <c r="AC341" s="96">
        <v>-7.3100000000000023</v>
      </c>
      <c r="AD341" s="96">
        <v>0</v>
      </c>
      <c r="AE341" s="96">
        <v>0</v>
      </c>
      <c r="AF341" s="97">
        <v>-28.484000000000002</v>
      </c>
      <c r="AG341" s="96">
        <v>-33.981180010000003</v>
      </c>
      <c r="AH341" s="96">
        <v>0.76191200000010184</v>
      </c>
      <c r="AI341" s="96">
        <v>0</v>
      </c>
      <c r="AJ341" s="96">
        <v>0</v>
      </c>
      <c r="AK341" s="97">
        <v>-33.219268009999901</v>
      </c>
      <c r="AL341" s="96">
        <v>-58.231664070000001</v>
      </c>
      <c r="AM341" s="96">
        <v>-58.231664070000001</v>
      </c>
      <c r="AN341" s="96">
        <v>0.24542441999999909</v>
      </c>
      <c r="AO341" s="96">
        <v>0.24542441999999909</v>
      </c>
      <c r="AP341" s="96">
        <v>0</v>
      </c>
      <c r="AQ341" s="347">
        <v>0</v>
      </c>
      <c r="AR341" s="96">
        <v>0</v>
      </c>
      <c r="AS341" s="347">
        <f t="shared" si="55"/>
        <v>0</v>
      </c>
      <c r="AT341" s="97">
        <v>-57.986239650000002</v>
      </c>
      <c r="AU341" s="97">
        <v>-57.986239650000002</v>
      </c>
      <c r="AV341" s="96">
        <v>-43.933807209999998</v>
      </c>
      <c r="AW341" s="96">
        <v>2.3748895899999951</v>
      </c>
      <c r="AX341" s="96">
        <v>0</v>
      </c>
      <c r="AY341" s="96">
        <v>0</v>
      </c>
      <c r="AZ341" s="97">
        <v>-41.558917620000003</v>
      </c>
      <c r="BA341" s="96">
        <v>0</v>
      </c>
      <c r="BB341"/>
      <c r="BC341" s="165">
        <f t="shared" si="56"/>
        <v>-1</v>
      </c>
      <c r="BD341" s="463"/>
    </row>
    <row r="342" spans="1:56">
      <c r="A342" s="21" t="s">
        <v>360</v>
      </c>
      <c r="B342" s="28" t="s">
        <v>32</v>
      </c>
      <c r="C342" s="60">
        <v>27</v>
      </c>
      <c r="D342" s="60">
        <v>47</v>
      </c>
      <c r="E342" s="60">
        <v>40</v>
      </c>
      <c r="F342" s="60">
        <v>41</v>
      </c>
      <c r="G342" s="61">
        <v>155</v>
      </c>
      <c r="H342" s="60">
        <v>26.512689721462301</v>
      </c>
      <c r="I342" s="60">
        <v>52.0598028835973</v>
      </c>
      <c r="J342" s="74">
        <v>36.271204971563201</v>
      </c>
      <c r="K342" s="74">
        <v>30.975962754177498</v>
      </c>
      <c r="L342" s="61">
        <v>145.81966033079999</v>
      </c>
      <c r="M342" s="139">
        <v>30.946727782646001</v>
      </c>
      <c r="N342" s="139">
        <v>66.940076289593705</v>
      </c>
      <c r="O342" s="139">
        <v>45.862439750972499</v>
      </c>
      <c r="P342" s="139">
        <v>47.488761612932201</v>
      </c>
      <c r="Q342" s="61">
        <v>191.23800543614399</v>
      </c>
      <c r="R342" s="139">
        <v>31.182205636528</v>
      </c>
      <c r="S342" s="139">
        <v>59.907878209144897</v>
      </c>
      <c r="T342" s="139">
        <v>59.7576384288813</v>
      </c>
      <c r="U342" s="139">
        <v>61.963079238689403</v>
      </c>
      <c r="V342" s="61">
        <v>212.810801513244</v>
      </c>
      <c r="W342" s="139">
        <v>32.288551215148999</v>
      </c>
      <c r="X342" s="139">
        <v>60.045408660155502</v>
      </c>
      <c r="Y342" s="139">
        <v>59.950354849728903</v>
      </c>
      <c r="Z342" s="139">
        <v>42.320260407499099</v>
      </c>
      <c r="AA342" s="61">
        <v>194.60457513253201</v>
      </c>
      <c r="AB342" s="139">
        <v>44.095420234484898</v>
      </c>
      <c r="AC342" s="139">
        <v>69.142206491331194</v>
      </c>
      <c r="AD342" s="139">
        <v>57.638113312763103</v>
      </c>
      <c r="AE342" s="139">
        <v>56.201594211465398</v>
      </c>
      <c r="AF342" s="61">
        <v>227.077334250045</v>
      </c>
      <c r="AG342" s="139">
        <v>39.345933403993797</v>
      </c>
      <c r="AH342" s="139">
        <v>49.460383939047198</v>
      </c>
      <c r="AI342" s="139">
        <v>67.221688667569595</v>
      </c>
      <c r="AJ342" s="139">
        <v>54.872719893673803</v>
      </c>
      <c r="AK342" s="61">
        <v>210.900725904284</v>
      </c>
      <c r="AL342" s="139">
        <v>28.9440638766173</v>
      </c>
      <c r="AM342" s="139">
        <v>28.9440638766173</v>
      </c>
      <c r="AN342" s="139">
        <v>91.808782820072906</v>
      </c>
      <c r="AO342" s="139">
        <v>91.808782820072707</v>
      </c>
      <c r="AP342" s="139">
        <v>97.801180451072597</v>
      </c>
      <c r="AQ342" s="280">
        <v>97.801180451073009</v>
      </c>
      <c r="AR342" s="139">
        <v>117.76125341136699</v>
      </c>
      <c r="AS342" s="280">
        <f t="shared" si="55"/>
        <v>117.76125341136697</v>
      </c>
      <c r="AT342" s="61">
        <v>336.31528055912997</v>
      </c>
      <c r="AU342" s="61">
        <v>336.31528055912997</v>
      </c>
      <c r="AV342" s="139">
        <v>79.017437790274698</v>
      </c>
      <c r="AW342" s="139">
        <v>142.412372851871</v>
      </c>
      <c r="AX342" s="139">
        <v>139.036526928624</v>
      </c>
      <c r="AY342" s="139">
        <v>114.325369779635</v>
      </c>
      <c r="AZ342" s="61">
        <v>474.79170735040401</v>
      </c>
      <c r="BA342" s="139">
        <v>133.598481485826</v>
      </c>
      <c r="BB342"/>
      <c r="BC342" s="165">
        <f t="shared" si="56"/>
        <v>0.69074681768875346</v>
      </c>
      <c r="BD342" s="463"/>
    </row>
    <row r="343" spans="1:56">
      <c r="A343" s="21" t="s">
        <v>361</v>
      </c>
      <c r="B343" s="29" t="s">
        <v>34</v>
      </c>
      <c r="C343" s="98">
        <v>0</v>
      </c>
      <c r="D343" s="98">
        <v>0</v>
      </c>
      <c r="E343" s="98">
        <v>0</v>
      </c>
      <c r="F343" s="98">
        <v>0</v>
      </c>
      <c r="G343" s="103">
        <v>0</v>
      </c>
      <c r="H343" s="98">
        <v>-1.7999999999999999E-2</v>
      </c>
      <c r="I343" s="98">
        <v>-1.0999999999999999E-2</v>
      </c>
      <c r="J343" s="98">
        <v>1.2E-2</v>
      </c>
      <c r="K343" s="98">
        <v>5.0000000000000001E-3</v>
      </c>
      <c r="L343" s="103">
        <v>-1.2E-2</v>
      </c>
      <c r="M343" s="135">
        <v>-1.0999999999999999E-2</v>
      </c>
      <c r="N343" s="135">
        <v>-2.5000000000000001E-2</v>
      </c>
      <c r="O343" s="135">
        <v>-4.0820308148445901E-2</v>
      </c>
      <c r="P343" s="135">
        <v>4.8028042096023203E-2</v>
      </c>
      <c r="Q343" s="103">
        <v>-2.8792266052422799E-2</v>
      </c>
      <c r="R343" s="135">
        <v>0.13055949382413001</v>
      </c>
      <c r="S343" s="135">
        <v>-0.42556720762995898</v>
      </c>
      <c r="T343" s="135">
        <v>5.3000657593880796</v>
      </c>
      <c r="U343" s="135">
        <v>-1.5319274147177799</v>
      </c>
      <c r="V343" s="103">
        <v>3.4731306308644698</v>
      </c>
      <c r="W343" s="135">
        <v>-4.8794235528040701</v>
      </c>
      <c r="X343" s="135">
        <v>-1.6430949295827699</v>
      </c>
      <c r="Y343" s="135">
        <v>2.4095955711758501</v>
      </c>
      <c r="Z343" s="135">
        <v>-0.1330778902027</v>
      </c>
      <c r="AA343" s="103">
        <v>-4.2460008014136799</v>
      </c>
      <c r="AB343" s="135">
        <v>-2.5404527707492202</v>
      </c>
      <c r="AC343" s="135">
        <v>-3.01691109369935</v>
      </c>
      <c r="AD343" s="135">
        <v>2.6059175533097401</v>
      </c>
      <c r="AE343" s="135">
        <v>-2.77699057316112</v>
      </c>
      <c r="AF343" s="103">
        <v>-5.72843688429995</v>
      </c>
      <c r="AG343" s="135">
        <v>4.3949999999999996</v>
      </c>
      <c r="AH343" s="135">
        <v>0.71882476022949005</v>
      </c>
      <c r="AI343" s="135">
        <v>1.8449264690560601</v>
      </c>
      <c r="AJ343" s="135">
        <v>0.54995568262026995</v>
      </c>
      <c r="AK343" s="103">
        <v>7.5087069119058203</v>
      </c>
      <c r="AL343" s="135">
        <v>0.44900000000000001</v>
      </c>
      <c r="AM343" s="135">
        <v>0.44900000000000001</v>
      </c>
      <c r="AN343" s="135">
        <v>1.319</v>
      </c>
      <c r="AO343" s="135">
        <v>1.319</v>
      </c>
      <c r="AP343" s="135">
        <v>-1.6080000000000001</v>
      </c>
      <c r="AQ343" s="349">
        <v>-1.6080000000000001</v>
      </c>
      <c r="AR343" s="135">
        <v>-2.5219120169367502</v>
      </c>
      <c r="AS343" s="408">
        <f t="shared" si="55"/>
        <v>-2.5219120169367497</v>
      </c>
      <c r="AT343" s="103">
        <v>-2.36191201693675</v>
      </c>
      <c r="AU343" s="103">
        <v>-2.36191201693675</v>
      </c>
      <c r="AV343" s="135">
        <v>-0.49199999999999999</v>
      </c>
      <c r="AW343" s="135">
        <v>-2.4492878233069701</v>
      </c>
      <c r="AX343" s="135">
        <v>1.2433985481805501</v>
      </c>
      <c r="AY343" s="135">
        <v>-7.0005926172618897</v>
      </c>
      <c r="AZ343" s="103">
        <v>-8.69848189238831</v>
      </c>
      <c r="BA343" s="135">
        <v>-3.3696100264029099</v>
      </c>
      <c r="BB343"/>
      <c r="BC343" s="165" t="str">
        <f t="shared" si="56"/>
        <v>x6,8</v>
      </c>
      <c r="BD343" s="463"/>
    </row>
    <row r="344" spans="1:56">
      <c r="A344" s="21" t="s">
        <v>362</v>
      </c>
      <c r="B344" s="29" t="s">
        <v>38</v>
      </c>
      <c r="C344" s="98">
        <v>0</v>
      </c>
      <c r="D344" s="98">
        <v>0</v>
      </c>
      <c r="E344" s="98">
        <v>0</v>
      </c>
      <c r="F344" s="98">
        <v>0</v>
      </c>
      <c r="G344" s="103">
        <v>0</v>
      </c>
      <c r="H344" s="98">
        <v>0</v>
      </c>
      <c r="I344" s="98">
        <v>0</v>
      </c>
      <c r="J344" s="72">
        <v>0</v>
      </c>
      <c r="K344" s="72">
        <v>0</v>
      </c>
      <c r="L344" s="103">
        <v>0</v>
      </c>
      <c r="M344" s="136">
        <v>0</v>
      </c>
      <c r="N344" s="136">
        <v>0</v>
      </c>
      <c r="O344" s="136">
        <v>0</v>
      </c>
      <c r="P344" s="136">
        <v>0</v>
      </c>
      <c r="Q344" s="103">
        <v>0</v>
      </c>
      <c r="R344" s="136">
        <v>0</v>
      </c>
      <c r="S344" s="136">
        <v>0</v>
      </c>
      <c r="T344" s="136">
        <v>0</v>
      </c>
      <c r="U344" s="136">
        <v>0</v>
      </c>
      <c r="V344" s="103">
        <v>0</v>
      </c>
      <c r="W344" s="136">
        <v>0</v>
      </c>
      <c r="X344" s="136">
        <v>0</v>
      </c>
      <c r="Y344" s="136">
        <v>0</v>
      </c>
      <c r="Z344" s="136">
        <v>2.8000000000000001E-2</v>
      </c>
      <c r="AA344" s="103">
        <v>2.8000000000000001E-2</v>
      </c>
      <c r="AB344" s="136">
        <v>1.93483215520782</v>
      </c>
      <c r="AC344" s="136">
        <v>1.2561653463257501</v>
      </c>
      <c r="AD344" s="136">
        <v>1.48901566985766</v>
      </c>
      <c r="AE344" s="136">
        <v>2.3078529489203299</v>
      </c>
      <c r="AF344" s="103">
        <v>6.9878661203115602</v>
      </c>
      <c r="AG344" s="136">
        <v>1.57366752302855</v>
      </c>
      <c r="AH344" s="136">
        <v>1.8052546692900999</v>
      </c>
      <c r="AI344" s="136">
        <v>2.1086923931546</v>
      </c>
      <c r="AJ344" s="136">
        <v>2.0645367272055801</v>
      </c>
      <c r="AK344" s="103">
        <v>7.5521513126788298</v>
      </c>
      <c r="AL344" s="136">
        <v>2.8691409503337799</v>
      </c>
      <c r="AM344" s="136">
        <v>2.8691409503337799</v>
      </c>
      <c r="AN344" s="136">
        <v>3.21705606524413</v>
      </c>
      <c r="AO344" s="136">
        <v>3.21705606524413</v>
      </c>
      <c r="AP344" s="136">
        <v>5.0886097594725799</v>
      </c>
      <c r="AQ344" s="279">
        <v>5.0886097594725905</v>
      </c>
      <c r="AR344" s="136">
        <v>4.2457150043474901</v>
      </c>
      <c r="AS344" s="279">
        <f t="shared" si="55"/>
        <v>4.2457150043474998</v>
      </c>
      <c r="AT344" s="103">
        <v>15.420521779397999</v>
      </c>
      <c r="AU344" s="103">
        <v>15.420521779397999</v>
      </c>
      <c r="AV344" s="136">
        <v>3.6126345459626501</v>
      </c>
      <c r="AW344" s="136">
        <v>7.2648234943469197</v>
      </c>
      <c r="AX344" s="136">
        <v>4.8967906606775404</v>
      </c>
      <c r="AY344" s="136">
        <v>4.6992235021942896</v>
      </c>
      <c r="AZ344" s="103">
        <v>20.473472203181402</v>
      </c>
      <c r="BA344" s="136">
        <v>4.0070711856550698</v>
      </c>
      <c r="BB344"/>
      <c r="BC344" s="165">
        <f t="shared" si="56"/>
        <v>0.10918254660805027</v>
      </c>
      <c r="BD344" s="463"/>
    </row>
    <row r="345" spans="1:56">
      <c r="A345" s="21" t="s">
        <v>363</v>
      </c>
      <c r="B345" s="29" t="s">
        <v>40</v>
      </c>
      <c r="C345" s="98">
        <v>0</v>
      </c>
      <c r="D345" s="98">
        <v>0</v>
      </c>
      <c r="E345" s="98">
        <v>0</v>
      </c>
      <c r="F345" s="98">
        <v>0</v>
      </c>
      <c r="G345" s="103">
        <v>0</v>
      </c>
      <c r="H345" s="98">
        <v>0</v>
      </c>
      <c r="I345" s="98">
        <v>0</v>
      </c>
      <c r="J345" s="72">
        <v>0</v>
      </c>
      <c r="K345" s="72">
        <v>4.3999999999999997E-2</v>
      </c>
      <c r="L345" s="103">
        <v>4.3999999999999997E-2</v>
      </c>
      <c r="M345" s="136">
        <v>0</v>
      </c>
      <c r="N345" s="136">
        <v>0</v>
      </c>
      <c r="O345" s="136">
        <v>0</v>
      </c>
      <c r="P345" s="136">
        <v>0</v>
      </c>
      <c r="Q345" s="103">
        <v>0</v>
      </c>
      <c r="R345" s="136">
        <v>0</v>
      </c>
      <c r="S345" s="136">
        <v>13.382999999999999</v>
      </c>
      <c r="T345" s="136">
        <v>0.629</v>
      </c>
      <c r="U345" s="136">
        <v>0</v>
      </c>
      <c r="V345" s="103">
        <v>14.012</v>
      </c>
      <c r="W345" s="136">
        <v>0</v>
      </c>
      <c r="X345" s="136">
        <v>0</v>
      </c>
      <c r="Y345" s="136">
        <v>-3.617</v>
      </c>
      <c r="Z345" s="136">
        <v>-6.2160000000000002</v>
      </c>
      <c r="AA345" s="103">
        <v>-9.8330000000000002</v>
      </c>
      <c r="AB345" s="136">
        <v>0</v>
      </c>
      <c r="AC345" s="136">
        <v>0</v>
      </c>
      <c r="AD345" s="136">
        <v>0</v>
      </c>
      <c r="AE345" s="136">
        <v>0</v>
      </c>
      <c r="AF345" s="103">
        <v>0</v>
      </c>
      <c r="AG345" s="136">
        <v>0</v>
      </c>
      <c r="AH345" s="136">
        <v>0.17699999999999999</v>
      </c>
      <c r="AI345" s="136">
        <v>0</v>
      </c>
      <c r="AJ345" s="136">
        <v>0</v>
      </c>
      <c r="AK345" s="103">
        <v>0.17699999999999999</v>
      </c>
      <c r="AL345" s="136">
        <v>6.3E-2</v>
      </c>
      <c r="AM345" s="136">
        <v>6.3E-2</v>
      </c>
      <c r="AN345" s="136">
        <v>-5.3999999999999999E-2</v>
      </c>
      <c r="AO345" s="136">
        <v>-5.3999999999999999E-2</v>
      </c>
      <c r="AP345" s="136">
        <v>2.1999999999999999E-2</v>
      </c>
      <c r="AQ345" s="279">
        <v>2.1999999999999999E-2</v>
      </c>
      <c r="AR345" s="136">
        <v>-8.4789999999999992</v>
      </c>
      <c r="AS345" s="279">
        <f t="shared" si="55"/>
        <v>-8.479000000000001</v>
      </c>
      <c r="AT345" s="103">
        <v>-8.4480000000000004</v>
      </c>
      <c r="AU345" s="103">
        <v>-8.4480000000000004</v>
      </c>
      <c r="AV345" s="136">
        <v>4.9649999999999999</v>
      </c>
      <c r="AW345" s="136">
        <v>0</v>
      </c>
      <c r="AX345" s="136">
        <v>-1.7795221608304701</v>
      </c>
      <c r="AY345" s="136">
        <v>-0.87202127437580901</v>
      </c>
      <c r="AZ345" s="103">
        <v>2.3134565647937202</v>
      </c>
      <c r="BA345" s="136">
        <v>-0.186</v>
      </c>
      <c r="BB345"/>
      <c r="BC345" s="165" t="str">
        <f t="shared" si="56"/>
        <v>ns</v>
      </c>
      <c r="BD345" s="463"/>
    </row>
    <row r="346" spans="1:56">
      <c r="A346" s="21" t="s">
        <v>364</v>
      </c>
      <c r="B346" s="29" t="s">
        <v>42</v>
      </c>
      <c r="C346" s="98">
        <v>0</v>
      </c>
      <c r="D346" s="98">
        <v>0</v>
      </c>
      <c r="E346" s="98">
        <v>0</v>
      </c>
      <c r="F346" s="98">
        <v>0</v>
      </c>
      <c r="G346" s="103">
        <v>0</v>
      </c>
      <c r="H346" s="98">
        <v>0</v>
      </c>
      <c r="I346" s="98">
        <v>0</v>
      </c>
      <c r="J346" s="72">
        <v>0</v>
      </c>
      <c r="K346" s="72">
        <v>0</v>
      </c>
      <c r="L346" s="103">
        <v>0</v>
      </c>
      <c r="M346" s="136">
        <v>0</v>
      </c>
      <c r="N346" s="136">
        <v>0</v>
      </c>
      <c r="O346" s="136">
        <v>0</v>
      </c>
      <c r="P346" s="136">
        <v>0</v>
      </c>
      <c r="Q346" s="103">
        <v>0</v>
      </c>
      <c r="R346" s="136">
        <v>0</v>
      </c>
      <c r="S346" s="136">
        <v>0</v>
      </c>
      <c r="T346" s="136">
        <v>0</v>
      </c>
      <c r="U346" s="136">
        <v>0</v>
      </c>
      <c r="V346" s="103">
        <v>0</v>
      </c>
      <c r="W346" s="136">
        <v>0</v>
      </c>
      <c r="X346" s="136">
        <v>0</v>
      </c>
      <c r="Y346" s="136">
        <v>0</v>
      </c>
      <c r="Z346" s="136">
        <v>21.661000000000001</v>
      </c>
      <c r="AA346" s="103">
        <v>21.661000000000001</v>
      </c>
      <c r="AB346" s="136">
        <v>0</v>
      </c>
      <c r="AC346" s="136">
        <v>0</v>
      </c>
      <c r="AD346" s="136">
        <v>0</v>
      </c>
      <c r="AE346" s="136">
        <v>0</v>
      </c>
      <c r="AF346" s="103">
        <v>0</v>
      </c>
      <c r="AG346" s="136">
        <v>0</v>
      </c>
      <c r="AH346" s="136">
        <v>0</v>
      </c>
      <c r="AI346" s="136">
        <v>6.1734623126250499E-2</v>
      </c>
      <c r="AJ346" s="136">
        <v>1.28287927261843E-3</v>
      </c>
      <c r="AK346" s="103">
        <v>6.3017502398868996E-2</v>
      </c>
      <c r="AL346" s="136">
        <v>0</v>
      </c>
      <c r="AM346" s="136">
        <v>0</v>
      </c>
      <c r="AN346" s="136">
        <v>0</v>
      </c>
      <c r="AO346" s="136">
        <v>0</v>
      </c>
      <c r="AP346" s="136">
        <v>0</v>
      </c>
      <c r="AQ346" s="279">
        <v>0</v>
      </c>
      <c r="AR346" s="136">
        <v>0</v>
      </c>
      <c r="AS346" s="279">
        <f t="shared" si="55"/>
        <v>0</v>
      </c>
      <c r="AT346" s="103">
        <v>0</v>
      </c>
      <c r="AU346" s="103">
        <v>0</v>
      </c>
      <c r="AV346" s="136">
        <v>0</v>
      </c>
      <c r="AW346" s="136">
        <v>0</v>
      </c>
      <c r="AX346" s="136">
        <v>0</v>
      </c>
      <c r="AY346" s="136">
        <v>0</v>
      </c>
      <c r="AZ346" s="103">
        <v>0</v>
      </c>
      <c r="BA346" s="136">
        <v>0</v>
      </c>
      <c r="BB346"/>
      <c r="BC346" s="165" t="str">
        <f t="shared" si="56"/>
        <v>ns</v>
      </c>
      <c r="BD346" s="463"/>
    </row>
    <row r="347" spans="1:56">
      <c r="A347" s="21" t="s">
        <v>365</v>
      </c>
      <c r="B347" s="28" t="s">
        <v>44</v>
      </c>
      <c r="C347" s="60">
        <v>27</v>
      </c>
      <c r="D347" s="60">
        <v>47</v>
      </c>
      <c r="E347" s="60">
        <v>40</v>
      </c>
      <c r="F347" s="60">
        <v>41</v>
      </c>
      <c r="G347" s="61">
        <v>155</v>
      </c>
      <c r="H347" s="60">
        <v>26.494689721462301</v>
      </c>
      <c r="I347" s="60">
        <v>52.048802883597297</v>
      </c>
      <c r="J347" s="74">
        <v>36.283204971563201</v>
      </c>
      <c r="K347" s="74">
        <v>31.024962754177501</v>
      </c>
      <c r="L347" s="61">
        <v>145.8516603308</v>
      </c>
      <c r="M347" s="139">
        <v>30.935727782646001</v>
      </c>
      <c r="N347" s="139">
        <v>66.915076289593699</v>
      </c>
      <c r="O347" s="139">
        <v>45.821619442824101</v>
      </c>
      <c r="P347" s="139">
        <v>47.536789655028201</v>
      </c>
      <c r="Q347" s="61">
        <v>191.209213170092</v>
      </c>
      <c r="R347" s="139">
        <v>31.312765130352201</v>
      </c>
      <c r="S347" s="139">
        <v>72.865311001514897</v>
      </c>
      <c r="T347" s="139">
        <v>65.686704188269402</v>
      </c>
      <c r="U347" s="139">
        <v>60.431151823971597</v>
      </c>
      <c r="V347" s="61">
        <v>230.29593214410801</v>
      </c>
      <c r="W347" s="139">
        <v>27.409127662344901</v>
      </c>
      <c r="X347" s="139">
        <v>58.4023137305727</v>
      </c>
      <c r="Y347" s="139">
        <v>58.742950420904798</v>
      </c>
      <c r="Z347" s="139">
        <v>57.660182517296398</v>
      </c>
      <c r="AA347" s="61">
        <v>202.214574331119</v>
      </c>
      <c r="AB347" s="139">
        <v>43.489799618943501</v>
      </c>
      <c r="AC347" s="139">
        <v>67.381460743957604</v>
      </c>
      <c r="AD347" s="139">
        <v>61.733046535930598</v>
      </c>
      <c r="AE347" s="139">
        <v>55.732456587224597</v>
      </c>
      <c r="AF347" s="61">
        <v>228.33676348605599</v>
      </c>
      <c r="AG347" s="139">
        <v>45.314600927022397</v>
      </c>
      <c r="AH347" s="139">
        <v>52.1614633685668</v>
      </c>
      <c r="AI347" s="139">
        <v>71.237042152906497</v>
      </c>
      <c r="AJ347" s="139">
        <v>57.488495182772198</v>
      </c>
      <c r="AK347" s="61">
        <v>226.20160163126801</v>
      </c>
      <c r="AL347" s="139">
        <v>32.325204826951101</v>
      </c>
      <c r="AM347" s="139">
        <v>32.325204826951101</v>
      </c>
      <c r="AN347" s="139">
        <v>96.290838885317001</v>
      </c>
      <c r="AO347" s="139">
        <v>96.290838885316901</v>
      </c>
      <c r="AP347" s="139">
        <v>101.303790210545</v>
      </c>
      <c r="AQ347" s="280">
        <v>101.303790210545</v>
      </c>
      <c r="AR347" s="139">
        <v>111.006056398778</v>
      </c>
      <c r="AS347" s="280">
        <f t="shared" si="55"/>
        <v>111.00605639877799</v>
      </c>
      <c r="AT347" s="61">
        <v>340.925890321591</v>
      </c>
      <c r="AU347" s="61">
        <v>340.925890321591</v>
      </c>
      <c r="AV347" s="139">
        <v>87.103072336237304</v>
      </c>
      <c r="AW347" s="139">
        <v>147.22790852291101</v>
      </c>
      <c r="AX347" s="139">
        <v>143.39719397665101</v>
      </c>
      <c r="AY347" s="139">
        <v>111.151979390192</v>
      </c>
      <c r="AZ347" s="61">
        <v>488.88015422599102</v>
      </c>
      <c r="BA347" s="139">
        <v>134.049942645078</v>
      </c>
      <c r="BB347"/>
      <c r="BC347" s="165">
        <f t="shared" si="56"/>
        <v>0.53898064729123796</v>
      </c>
      <c r="BD347" s="463"/>
    </row>
    <row r="348" spans="1:56">
      <c r="A348" s="21" t="s">
        <v>366</v>
      </c>
      <c r="B348" s="29" t="s">
        <v>46</v>
      </c>
      <c r="C348" s="98">
        <v>-10</v>
      </c>
      <c r="D348" s="98">
        <v>-16</v>
      </c>
      <c r="E348" s="98">
        <v>-11</v>
      </c>
      <c r="F348" s="98">
        <v>-10</v>
      </c>
      <c r="G348" s="103">
        <v>-47</v>
      </c>
      <c r="H348" s="98">
        <v>-7.6707218461945699</v>
      </c>
      <c r="I348" s="98">
        <v>-14.160424573316901</v>
      </c>
      <c r="J348" s="72">
        <v>-10.340123229867899</v>
      </c>
      <c r="K348" s="72">
        <v>-2.5315964894775602</v>
      </c>
      <c r="L348" s="103">
        <v>-34.702866138856997</v>
      </c>
      <c r="M348" s="136">
        <v>-8.7560688906344204</v>
      </c>
      <c r="N348" s="136">
        <v>-16.992744436133101</v>
      </c>
      <c r="O348" s="136">
        <v>-11.5987104812951</v>
      </c>
      <c r="P348" s="136">
        <v>-8.3293180024244595</v>
      </c>
      <c r="Q348" s="103">
        <v>-45.676841810487097</v>
      </c>
      <c r="R348" s="136">
        <v>-10.5502257337654</v>
      </c>
      <c r="S348" s="136">
        <v>-12.558134914634101</v>
      </c>
      <c r="T348" s="136">
        <v>-16.902953336406402</v>
      </c>
      <c r="U348" s="136">
        <v>-16.3516859632817</v>
      </c>
      <c r="V348" s="103">
        <v>-56.362999948087598</v>
      </c>
      <c r="W348" s="136">
        <v>-9.5308471056081405</v>
      </c>
      <c r="X348" s="136">
        <v>-14.9289863090215</v>
      </c>
      <c r="Y348" s="136">
        <v>-12.858042381604999</v>
      </c>
      <c r="Z348" s="136">
        <v>-15.0333305349334</v>
      </c>
      <c r="AA348" s="103">
        <v>-52.3512063311681</v>
      </c>
      <c r="AB348" s="136">
        <v>-12.3220336552515</v>
      </c>
      <c r="AC348" s="136">
        <v>-16.683779236923499</v>
      </c>
      <c r="AD348" s="136">
        <v>-12.2652104015398</v>
      </c>
      <c r="AE348" s="136">
        <v>-7.7747586077543396</v>
      </c>
      <c r="AF348" s="103">
        <v>-49.045781901469098</v>
      </c>
      <c r="AG348" s="136">
        <v>-14.1500027709577</v>
      </c>
      <c r="AH348" s="136">
        <v>-11.720307603041199</v>
      </c>
      <c r="AI348" s="136">
        <v>-17.109958733129901</v>
      </c>
      <c r="AJ348" s="136">
        <v>-7.3326935161827</v>
      </c>
      <c r="AK348" s="103">
        <v>-50.312962623311499</v>
      </c>
      <c r="AL348" s="136">
        <v>-11.867929253194401</v>
      </c>
      <c r="AM348" s="136">
        <v>-11.867929253194401</v>
      </c>
      <c r="AN348" s="136">
        <v>-18.8750685505101</v>
      </c>
      <c r="AO348" s="136">
        <v>-18.8750685505101</v>
      </c>
      <c r="AP348" s="136">
        <v>-22.391374748716</v>
      </c>
      <c r="AQ348" s="279">
        <v>-22.391374748716</v>
      </c>
      <c r="AR348" s="136">
        <v>-23.234132327204001</v>
      </c>
      <c r="AS348" s="279">
        <f t="shared" si="55"/>
        <v>-23.234132327203991</v>
      </c>
      <c r="AT348" s="103">
        <v>-76.368504879624496</v>
      </c>
      <c r="AU348" s="103">
        <v>-76.368504879624496</v>
      </c>
      <c r="AV348" s="136">
        <v>-21.974099915223899</v>
      </c>
      <c r="AW348" s="136">
        <v>-37.870841914270699</v>
      </c>
      <c r="AX348" s="136">
        <v>-21.774269736427001</v>
      </c>
      <c r="AY348" s="136">
        <v>-30.4971863796865</v>
      </c>
      <c r="AZ348" s="103">
        <v>-112.116397945608</v>
      </c>
      <c r="BA348" s="136">
        <v>-29.516956281491201</v>
      </c>
      <c r="BB348"/>
      <c r="BC348" s="165">
        <f t="shared" si="56"/>
        <v>0.34326122095410727</v>
      </c>
      <c r="BD348" s="463"/>
    </row>
    <row r="349" spans="1:56">
      <c r="A349" s="21" t="s">
        <v>367</v>
      </c>
      <c r="B349" s="29" t="s">
        <v>48</v>
      </c>
      <c r="C349" s="98">
        <v>0</v>
      </c>
      <c r="D349" s="98">
        <v>0</v>
      </c>
      <c r="E349" s="98">
        <v>0</v>
      </c>
      <c r="F349" s="98">
        <v>0</v>
      </c>
      <c r="G349" s="103">
        <v>0</v>
      </c>
      <c r="H349" s="98">
        <v>0</v>
      </c>
      <c r="I349" s="98">
        <v>0</v>
      </c>
      <c r="J349" s="72">
        <v>0</v>
      </c>
      <c r="K349" s="72">
        <v>0</v>
      </c>
      <c r="L349" s="103">
        <v>0</v>
      </c>
      <c r="M349" s="136">
        <v>0</v>
      </c>
      <c r="N349" s="136">
        <v>0</v>
      </c>
      <c r="O349" s="136">
        <v>0</v>
      </c>
      <c r="P349" s="136">
        <v>0</v>
      </c>
      <c r="Q349" s="103">
        <v>0</v>
      </c>
      <c r="R349" s="136">
        <v>0</v>
      </c>
      <c r="S349" s="136">
        <v>0</v>
      </c>
      <c r="T349" s="136">
        <v>0</v>
      </c>
      <c r="U349" s="136">
        <v>0</v>
      </c>
      <c r="V349" s="103">
        <v>0</v>
      </c>
      <c r="W349" s="136">
        <v>0</v>
      </c>
      <c r="X349" s="136">
        <v>0</v>
      </c>
      <c r="Y349" s="136">
        <v>0</v>
      </c>
      <c r="Z349" s="136">
        <v>0</v>
      </c>
      <c r="AA349" s="103">
        <v>0</v>
      </c>
      <c r="AB349" s="136">
        <v>0</v>
      </c>
      <c r="AC349" s="136">
        <v>0</v>
      </c>
      <c r="AD349" s="136">
        <v>0</v>
      </c>
      <c r="AE349" s="136">
        <v>0</v>
      </c>
      <c r="AF349" s="103">
        <v>0</v>
      </c>
      <c r="AG349" s="136">
        <v>0</v>
      </c>
      <c r="AH349" s="136">
        <v>0</v>
      </c>
      <c r="AI349" s="136">
        <v>0</v>
      </c>
      <c r="AJ349" s="136">
        <v>0</v>
      </c>
      <c r="AK349" s="103">
        <v>0</v>
      </c>
      <c r="AL349" s="136">
        <v>0</v>
      </c>
      <c r="AM349" s="136">
        <v>0</v>
      </c>
      <c r="AN349" s="136">
        <v>0</v>
      </c>
      <c r="AO349" s="136">
        <v>0</v>
      </c>
      <c r="AP349" s="136">
        <v>0</v>
      </c>
      <c r="AQ349" s="279">
        <v>0</v>
      </c>
      <c r="AR349" s="136">
        <v>0</v>
      </c>
      <c r="AS349" s="279">
        <f t="shared" si="55"/>
        <v>0</v>
      </c>
      <c r="AT349" s="103">
        <v>0</v>
      </c>
      <c r="AU349" s="103">
        <v>0</v>
      </c>
      <c r="AV349" s="136">
        <v>0</v>
      </c>
      <c r="AW349" s="136">
        <v>0</v>
      </c>
      <c r="AX349" s="136">
        <v>0</v>
      </c>
      <c r="AY349" s="136">
        <v>0</v>
      </c>
      <c r="AZ349" s="103">
        <v>0</v>
      </c>
      <c r="BA349" s="136">
        <v>0</v>
      </c>
      <c r="BB349"/>
      <c r="BC349" s="165" t="str">
        <f t="shared" si="56"/>
        <v>ns</v>
      </c>
      <c r="BD349" s="463"/>
    </row>
    <row r="350" spans="1:56">
      <c r="A350" s="21" t="s">
        <v>368</v>
      </c>
      <c r="B350" s="28" t="s">
        <v>50</v>
      </c>
      <c r="C350" s="60">
        <v>17</v>
      </c>
      <c r="D350" s="60">
        <v>31</v>
      </c>
      <c r="E350" s="60">
        <v>29</v>
      </c>
      <c r="F350" s="60">
        <v>31</v>
      </c>
      <c r="G350" s="61">
        <v>108</v>
      </c>
      <c r="H350" s="60">
        <v>18.823967875267801</v>
      </c>
      <c r="I350" s="60">
        <v>37.888378310280402</v>
      </c>
      <c r="J350" s="74">
        <v>25.943081741695298</v>
      </c>
      <c r="K350" s="74">
        <v>28.493366264699901</v>
      </c>
      <c r="L350" s="61">
        <v>111.148794191943</v>
      </c>
      <c r="M350" s="139">
        <v>22.179658892011599</v>
      </c>
      <c r="N350" s="139">
        <v>49.922331853460598</v>
      </c>
      <c r="O350" s="139">
        <v>34.222908961529001</v>
      </c>
      <c r="P350" s="139">
        <v>39.2074716526038</v>
      </c>
      <c r="Q350" s="61">
        <v>145.53237135960501</v>
      </c>
      <c r="R350" s="139">
        <v>20.762539396586799</v>
      </c>
      <c r="S350" s="139">
        <v>60.307176086880801</v>
      </c>
      <c r="T350" s="139">
        <v>48.783750851862898</v>
      </c>
      <c r="U350" s="139">
        <v>44.079465860689901</v>
      </c>
      <c r="V350" s="61">
        <v>173.93293219602</v>
      </c>
      <c r="W350" s="139">
        <v>17.878280556736801</v>
      </c>
      <c r="X350" s="139">
        <v>43.473327421551197</v>
      </c>
      <c r="Y350" s="139">
        <v>45.884908039299702</v>
      </c>
      <c r="Z350" s="139">
        <v>42.626851982363</v>
      </c>
      <c r="AA350" s="61">
        <v>149.86336799995101</v>
      </c>
      <c r="AB350" s="139">
        <v>31.167765963691998</v>
      </c>
      <c r="AC350" s="139">
        <v>50.697681507034098</v>
      </c>
      <c r="AD350" s="139">
        <v>49.467836134390701</v>
      </c>
      <c r="AE350" s="139">
        <v>47.957697979470296</v>
      </c>
      <c r="AF350" s="61">
        <v>179.290981584587</v>
      </c>
      <c r="AG350" s="139">
        <v>31.164598156064599</v>
      </c>
      <c r="AH350" s="139">
        <v>40.4411557655257</v>
      </c>
      <c r="AI350" s="139">
        <v>54.127083419776604</v>
      </c>
      <c r="AJ350" s="139">
        <v>50.155801666589603</v>
      </c>
      <c r="AK350" s="61">
        <v>175.88863900795599</v>
      </c>
      <c r="AL350" s="139">
        <v>20.4572755737567</v>
      </c>
      <c r="AM350" s="139">
        <v>20.4572755737567</v>
      </c>
      <c r="AN350" s="139">
        <v>77.415770334806993</v>
      </c>
      <c r="AO350" s="139">
        <v>77.415770334806993</v>
      </c>
      <c r="AP350" s="139">
        <v>78.912415461829099</v>
      </c>
      <c r="AQ350" s="280">
        <v>78.912415461829298</v>
      </c>
      <c r="AR350" s="139">
        <v>87.771924071574006</v>
      </c>
      <c r="AS350" s="280">
        <f t="shared" si="55"/>
        <v>87.77192407157402</v>
      </c>
      <c r="AT350" s="61">
        <v>264.55738544196703</v>
      </c>
      <c r="AU350" s="61">
        <v>264.55738544196703</v>
      </c>
      <c r="AV350" s="139">
        <v>65.128972421013501</v>
      </c>
      <c r="AW350" s="139">
        <v>109.35706660864</v>
      </c>
      <c r="AX350" s="139">
        <v>121.62292424022399</v>
      </c>
      <c r="AY350" s="139">
        <v>80.654793010505401</v>
      </c>
      <c r="AZ350" s="61">
        <v>376.76375628038301</v>
      </c>
      <c r="BA350" s="139">
        <v>104.532986363587</v>
      </c>
      <c r="BB350"/>
      <c r="BC350" s="165">
        <f t="shared" si="56"/>
        <v>0.60501513347783176</v>
      </c>
      <c r="BD350" s="463"/>
    </row>
    <row r="351" spans="1:56">
      <c r="A351" s="21" t="s">
        <v>369</v>
      </c>
      <c r="B351" s="29" t="s">
        <v>52</v>
      </c>
      <c r="C351" s="98">
        <v>-3</v>
      </c>
      <c r="D351" s="98">
        <v>-5</v>
      </c>
      <c r="E351" s="98">
        <v>-4</v>
      </c>
      <c r="F351" s="98">
        <v>-5</v>
      </c>
      <c r="G351" s="103">
        <v>-17</v>
      </c>
      <c r="H351" s="98">
        <v>-3.10426134565575</v>
      </c>
      <c r="I351" s="98">
        <v>-5.9639400121844801</v>
      </c>
      <c r="J351" s="98">
        <v>-4.1718285236955204</v>
      </c>
      <c r="K351" s="98">
        <v>-4.55469831461886</v>
      </c>
      <c r="L351" s="103">
        <v>-17.794728196154601</v>
      </c>
      <c r="M351" s="136">
        <v>-3.6076132971158099</v>
      </c>
      <c r="N351" s="136">
        <v>-7.7690412663242201</v>
      </c>
      <c r="O351" s="136">
        <v>-5.4137269677867801</v>
      </c>
      <c r="P351" s="136">
        <v>-5.5526184687731996</v>
      </c>
      <c r="Q351" s="103">
        <v>-22.343</v>
      </c>
      <c r="R351" s="136">
        <v>-1.51571207412956E-6</v>
      </c>
      <c r="S351" s="136">
        <v>-3.7015500671395399E-6</v>
      </c>
      <c r="T351" s="136">
        <v>-3.1134021393825501E-6</v>
      </c>
      <c r="U351" s="136">
        <v>-2.82553479374286E-6</v>
      </c>
      <c r="V351" s="103">
        <v>-1.1156199074394499E-5</v>
      </c>
      <c r="W351" s="136">
        <v>-1.32912005178633E-6</v>
      </c>
      <c r="X351" s="136">
        <v>-2.8012940595756401E-6</v>
      </c>
      <c r="Y351" s="136">
        <v>-2.9488037122304099E-6</v>
      </c>
      <c r="Z351" s="136">
        <v>-1.0088037665529699E-3</v>
      </c>
      <c r="AA351" s="103">
        <v>-1.0158829843765699E-3</v>
      </c>
      <c r="AB351" s="136">
        <v>-10.429530123020401</v>
      </c>
      <c r="AC351" s="136">
        <v>-16.3975982968858</v>
      </c>
      <c r="AD351" s="136">
        <v>-16.063578878223399</v>
      </c>
      <c r="AE351" s="136">
        <v>-15.571733274709599</v>
      </c>
      <c r="AF351" s="103">
        <v>-58.4624405728391</v>
      </c>
      <c r="AG351" s="136">
        <v>-10.5714798926517</v>
      </c>
      <c r="AH351" s="136">
        <v>-13.4008292997559</v>
      </c>
      <c r="AI351" s="136">
        <v>-17.5744262697945</v>
      </c>
      <c r="AJ351" s="136">
        <v>-16.363795134520402</v>
      </c>
      <c r="AK351" s="103">
        <v>-57.910530596722502</v>
      </c>
      <c r="AL351" s="136">
        <v>-7.2822626646922402</v>
      </c>
      <c r="AM351" s="136">
        <v>-7.2822626646922402</v>
      </c>
      <c r="AN351" s="136">
        <v>-24.654600071979001</v>
      </c>
      <c r="AO351" s="136">
        <v>-24.654600071979061</v>
      </c>
      <c r="AP351" s="136">
        <v>-25.111077002145802</v>
      </c>
      <c r="AQ351" s="279">
        <v>-25.111077002145798</v>
      </c>
      <c r="AR351" s="136">
        <v>-27.812601684000999</v>
      </c>
      <c r="AS351" s="279">
        <f t="shared" si="55"/>
        <v>-27.812601684000903</v>
      </c>
      <c r="AT351" s="103">
        <v>-84.860541422818002</v>
      </c>
      <c r="AU351" s="103">
        <v>-84.860541422818002</v>
      </c>
      <c r="AV351" s="136">
        <v>-20.966297699204301</v>
      </c>
      <c r="AW351" s="136">
        <v>-34.455863367102602</v>
      </c>
      <c r="AX351" s="136">
        <v>-38.196949879256003</v>
      </c>
      <c r="AY351" s="136">
        <v>-25.7016727332263</v>
      </c>
      <c r="AZ351" s="103">
        <v>-119.320783678789</v>
      </c>
      <c r="BA351" s="136">
        <v>-33.661924632945599</v>
      </c>
      <c r="BB351"/>
      <c r="BC351" s="165">
        <f t="shared" si="56"/>
        <v>0.60552545403488733</v>
      </c>
      <c r="BD351" s="463"/>
    </row>
    <row r="352" spans="1:56">
      <c r="A352" s="21" t="s">
        <v>370</v>
      </c>
      <c r="B352" s="36" t="s">
        <v>54</v>
      </c>
      <c r="C352" s="61">
        <v>14</v>
      </c>
      <c r="D352" s="61">
        <v>26</v>
      </c>
      <c r="E352" s="61">
        <v>25</v>
      </c>
      <c r="F352" s="61">
        <v>26</v>
      </c>
      <c r="G352" s="61">
        <v>91</v>
      </c>
      <c r="H352" s="61">
        <v>15.719706529612001</v>
      </c>
      <c r="I352" s="61">
        <v>31.924438298096</v>
      </c>
      <c r="J352" s="75">
        <v>21.7712532179997</v>
      </c>
      <c r="K352" s="75">
        <v>23.938667950081101</v>
      </c>
      <c r="L352" s="61">
        <v>93.354065995788801</v>
      </c>
      <c r="M352" s="140">
        <v>18.572045594895702</v>
      </c>
      <c r="N352" s="140">
        <v>42.153290587136397</v>
      </c>
      <c r="O352" s="140">
        <v>28.8091819937422</v>
      </c>
      <c r="P352" s="140">
        <v>33.654853183830603</v>
      </c>
      <c r="Q352" s="61">
        <v>123.189371359605</v>
      </c>
      <c r="R352" s="140">
        <v>20.762537880874699</v>
      </c>
      <c r="S352" s="140">
        <v>60.307172385330702</v>
      </c>
      <c r="T352" s="140">
        <v>48.783747738460796</v>
      </c>
      <c r="U352" s="140">
        <v>44.079463035155101</v>
      </c>
      <c r="V352" s="61">
        <v>173.932921039821</v>
      </c>
      <c r="W352" s="140">
        <v>17.878279227616702</v>
      </c>
      <c r="X352" s="140">
        <v>43.473324620257202</v>
      </c>
      <c r="Y352" s="140">
        <v>45.884905090495998</v>
      </c>
      <c r="Z352" s="140">
        <v>42.625843178596398</v>
      </c>
      <c r="AA352" s="61">
        <v>149.86235211696601</v>
      </c>
      <c r="AB352" s="140">
        <v>20.738235840671699</v>
      </c>
      <c r="AC352" s="140">
        <v>34.300083210148301</v>
      </c>
      <c r="AD352" s="140">
        <v>33.404257256167298</v>
      </c>
      <c r="AE352" s="140">
        <v>32.385964704760703</v>
      </c>
      <c r="AF352" s="61">
        <v>120.828541011748</v>
      </c>
      <c r="AG352" s="140">
        <v>20.593118263413</v>
      </c>
      <c r="AH352" s="140">
        <v>27.040326465769599</v>
      </c>
      <c r="AI352" s="140">
        <v>36.552657149982103</v>
      </c>
      <c r="AJ352" s="140">
        <v>33.792006532069202</v>
      </c>
      <c r="AK352" s="61">
        <v>117.978108411234</v>
      </c>
      <c r="AL352" s="140">
        <v>13.175012909064501</v>
      </c>
      <c r="AM352" s="140">
        <v>13.175012909064501</v>
      </c>
      <c r="AN352" s="140">
        <v>52.761170262828003</v>
      </c>
      <c r="AO352" s="140">
        <v>52.761170262827896</v>
      </c>
      <c r="AP352" s="140">
        <v>53.801338459683301</v>
      </c>
      <c r="AQ352" s="280">
        <v>53.801338459683606</v>
      </c>
      <c r="AR352" s="140">
        <v>59.959322387573003</v>
      </c>
      <c r="AS352" s="280">
        <f t="shared" si="55"/>
        <v>59.95932238757301</v>
      </c>
      <c r="AT352" s="61">
        <v>179.69684401914901</v>
      </c>
      <c r="AU352" s="61">
        <v>179.69684401914901</v>
      </c>
      <c r="AV352" s="140">
        <v>44.162674721809204</v>
      </c>
      <c r="AW352" s="140">
        <v>74.901203241537104</v>
      </c>
      <c r="AX352" s="140">
        <v>83.425974360968098</v>
      </c>
      <c r="AY352" s="140">
        <v>54.953120277278998</v>
      </c>
      <c r="AZ352" s="61">
        <v>257.44297260159402</v>
      </c>
      <c r="BA352" s="140">
        <v>70.8710617306416</v>
      </c>
      <c r="BB352"/>
      <c r="BC352" s="165">
        <f t="shared" si="56"/>
        <v>0.6047728580090459</v>
      </c>
      <c r="BD352" s="463"/>
    </row>
    <row r="353" spans="1:56">
      <c r="A353" s="21"/>
      <c r="B353" s="85"/>
      <c r="C353" s="85"/>
      <c r="D353" s="85"/>
      <c r="E353" s="85"/>
      <c r="F353" s="85"/>
      <c r="G353" s="85"/>
      <c r="H353" s="85"/>
      <c r="I353" s="85"/>
      <c r="J353" s="85"/>
      <c r="K353" s="85"/>
      <c r="L353" s="85"/>
      <c r="M353" s="131"/>
      <c r="N353" s="131"/>
      <c r="O353" s="131"/>
      <c r="P353" s="131"/>
      <c r="Q353" s="85"/>
      <c r="R353" s="131"/>
      <c r="S353" s="131"/>
      <c r="T353" s="131"/>
      <c r="U353" s="131"/>
      <c r="V353" s="85"/>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402"/>
      <c r="AT353" s="131"/>
      <c r="AU353" s="131"/>
      <c r="AV353" s="131"/>
      <c r="AW353" s="131"/>
      <c r="AX353" s="131"/>
      <c r="AY353" s="131"/>
      <c r="AZ353" s="131"/>
      <c r="BA353" s="131"/>
      <c r="BB353"/>
      <c r="BC353" s="165"/>
      <c r="BD353" s="463"/>
    </row>
    <row r="354" spans="1:56" hidden="1" outlineLevel="1">
      <c r="A354" s="21"/>
      <c r="B354" s="85"/>
      <c r="C354" s="85"/>
      <c r="D354" s="85"/>
      <c r="E354" s="85"/>
      <c r="F354" s="85"/>
      <c r="G354" s="85"/>
      <c r="H354" s="85"/>
      <c r="I354" s="85"/>
      <c r="J354" s="85"/>
      <c r="K354" s="85"/>
      <c r="L354" s="85"/>
      <c r="M354" s="131"/>
      <c r="N354" s="131"/>
      <c r="O354" s="131"/>
      <c r="P354" s="131"/>
      <c r="Q354" s="85"/>
      <c r="R354" s="131"/>
      <c r="S354" s="131"/>
      <c r="T354" s="131"/>
      <c r="U354" s="131"/>
      <c r="V354" s="85"/>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402"/>
      <c r="AT354" s="131"/>
      <c r="AU354" s="131"/>
      <c r="AV354" s="131"/>
      <c r="AW354" s="131"/>
      <c r="AX354" s="131"/>
      <c r="AY354" s="131"/>
      <c r="AZ354" s="131"/>
      <c r="BA354" s="131"/>
      <c r="BB354"/>
      <c r="BC354" s="165"/>
      <c r="BD354" s="463"/>
    </row>
    <row r="355" spans="1:56" ht="16.5" hidden="1" outlineLevel="1" thickBot="1">
      <c r="A355" s="21"/>
      <c r="B355" s="24" t="s">
        <v>371</v>
      </c>
      <c r="C355" s="87"/>
      <c r="D355" s="87"/>
      <c r="E355" s="87"/>
      <c r="F355" s="87"/>
      <c r="G355" s="87"/>
      <c r="H355" s="87"/>
      <c r="I355" s="87"/>
      <c r="J355" s="87"/>
      <c r="K355" s="87"/>
      <c r="L355" s="87"/>
      <c r="M355" s="133"/>
      <c r="N355" s="133"/>
      <c r="O355" s="133"/>
      <c r="P355" s="133"/>
      <c r="Q355" s="87"/>
      <c r="R355" s="133"/>
      <c r="S355" s="133"/>
      <c r="T355" s="133"/>
      <c r="U355" s="133"/>
      <c r="V355" s="87"/>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404"/>
      <c r="AT355" s="133"/>
      <c r="AU355" s="133"/>
      <c r="AV355" s="133"/>
      <c r="AW355" s="133"/>
      <c r="AX355" s="133"/>
      <c r="AY355" s="133"/>
      <c r="AZ355" s="133"/>
      <c r="BA355" s="133"/>
      <c r="BB355"/>
      <c r="BC355" s="369"/>
      <c r="BD355" s="463"/>
    </row>
    <row r="356" spans="1:56" hidden="1" outlineLevel="1">
      <c r="A356" s="21"/>
      <c r="B356" s="85"/>
      <c r="C356" s="85"/>
      <c r="D356" s="85"/>
      <c r="E356" s="85"/>
      <c r="F356" s="85"/>
      <c r="G356" s="85"/>
      <c r="H356" s="85"/>
      <c r="I356" s="85"/>
      <c r="J356" s="85"/>
      <c r="K356" s="85"/>
      <c r="L356" s="85"/>
      <c r="M356" s="131"/>
      <c r="N356" s="131"/>
      <c r="O356" s="131"/>
      <c r="P356" s="131"/>
      <c r="Q356" s="85"/>
      <c r="R356" s="131"/>
      <c r="S356" s="131"/>
      <c r="T356" s="131"/>
      <c r="U356" s="131"/>
      <c r="V356" s="85"/>
      <c r="W356" s="131"/>
      <c r="X356" s="131"/>
      <c r="Y356" s="131"/>
      <c r="Z356" s="131"/>
      <c r="AA356" s="131"/>
      <c r="AB356" s="131"/>
      <c r="AC356" s="131"/>
      <c r="AD356" s="131"/>
      <c r="AE356" s="131"/>
      <c r="AF356" s="131"/>
      <c r="AG356" s="131"/>
      <c r="AH356" s="131"/>
      <c r="AI356" s="131"/>
      <c r="AJ356" s="131"/>
      <c r="AK356" s="131"/>
      <c r="AL356" s="131"/>
      <c r="AM356" s="57" t="s">
        <v>596</v>
      </c>
      <c r="AN356" s="131"/>
      <c r="AO356" s="57" t="s">
        <v>596</v>
      </c>
      <c r="AP356" s="131"/>
      <c r="AQ356" s="57" t="s">
        <v>596</v>
      </c>
      <c r="AR356" s="131"/>
      <c r="AS356" s="407" t="s">
        <v>596</v>
      </c>
      <c r="AT356" s="131"/>
      <c r="AU356" s="322" t="s">
        <v>596</v>
      </c>
      <c r="AV356" s="131"/>
      <c r="AW356" s="131"/>
      <c r="AX356" s="131"/>
      <c r="AY356" s="131"/>
      <c r="AZ356" s="131"/>
      <c r="BA356" s="131"/>
      <c r="BB356"/>
      <c r="BC356" s="372"/>
      <c r="BD356" s="463"/>
    </row>
    <row r="357" spans="1:56" ht="25.5" hidden="1" outlineLevel="1">
      <c r="A357" s="21"/>
      <c r="B357" s="25" t="s">
        <v>24</v>
      </c>
      <c r="C357" s="58" t="s">
        <v>100</v>
      </c>
      <c r="D357" s="58" t="s">
        <v>101</v>
      </c>
      <c r="E357" s="58" t="s">
        <v>102</v>
      </c>
      <c r="F357" s="58" t="s">
        <v>103</v>
      </c>
      <c r="G357" s="58" t="s">
        <v>104</v>
      </c>
      <c r="H357" s="58" t="s">
        <v>483</v>
      </c>
      <c r="I357" s="58" t="s">
        <v>484</v>
      </c>
      <c r="J357" s="58" t="s">
        <v>485</v>
      </c>
      <c r="K357" s="58" t="s">
        <v>486</v>
      </c>
      <c r="L357" s="58" t="s">
        <v>487</v>
      </c>
      <c r="M357" s="57" t="s">
        <v>488</v>
      </c>
      <c r="N357" s="57" t="s">
        <v>489</v>
      </c>
      <c r="O357" s="57" t="s">
        <v>490</v>
      </c>
      <c r="P357" s="57" t="s">
        <v>491</v>
      </c>
      <c r="Q357" s="58" t="s">
        <v>492</v>
      </c>
      <c r="R357" s="57" t="s">
        <v>493</v>
      </c>
      <c r="S357" s="57" t="s">
        <v>494</v>
      </c>
      <c r="T357" s="57" t="s">
        <v>495</v>
      </c>
      <c r="U357" s="57" t="s">
        <v>496</v>
      </c>
      <c r="V357" s="58" t="s">
        <v>497</v>
      </c>
      <c r="W357" s="57" t="s">
        <v>498</v>
      </c>
      <c r="X357" s="57" t="s">
        <v>499</v>
      </c>
      <c r="Y357" s="57" t="s">
        <v>500</v>
      </c>
      <c r="Z357" s="57" t="s">
        <v>501</v>
      </c>
      <c r="AA357" s="57" t="s">
        <v>502</v>
      </c>
      <c r="AB357" s="57" t="s">
        <v>503</v>
      </c>
      <c r="AC357" s="57" t="s">
        <v>504</v>
      </c>
      <c r="AD357" s="57" t="s">
        <v>505</v>
      </c>
      <c r="AE357" s="57" t="s">
        <v>506</v>
      </c>
      <c r="AF357" s="57" t="s">
        <v>507</v>
      </c>
      <c r="AG357" s="57" t="s">
        <v>508</v>
      </c>
      <c r="AH357" s="57" t="s">
        <v>509</v>
      </c>
      <c r="AI357" s="57" t="s">
        <v>510</v>
      </c>
      <c r="AJ357" s="57" t="s">
        <v>511</v>
      </c>
      <c r="AK357" s="57" t="s">
        <v>512</v>
      </c>
      <c r="AL357" s="57" t="s">
        <v>513</v>
      </c>
      <c r="AM357" s="57" t="s">
        <v>513</v>
      </c>
      <c r="AN357" s="57" t="s">
        <v>570</v>
      </c>
      <c r="AO357" s="57" t="s">
        <v>570</v>
      </c>
      <c r="AP357" s="57" t="s">
        <v>574</v>
      </c>
      <c r="AQ357" s="57" t="s">
        <v>574</v>
      </c>
      <c r="AR357" s="57" t="s">
        <v>599</v>
      </c>
      <c r="AS357" s="407" t="str">
        <f>AS337</f>
        <v>Q4-22
Stated</v>
      </c>
      <c r="AT357" s="57" t="s">
        <v>600</v>
      </c>
      <c r="AU357" s="322" t="s">
        <v>600</v>
      </c>
      <c r="AV357" s="57" t="s">
        <v>605</v>
      </c>
      <c r="AW357" s="57" t="s">
        <v>614</v>
      </c>
      <c r="AX357" s="57" t="s">
        <v>619</v>
      </c>
      <c r="AY357" s="57" t="s">
        <v>626</v>
      </c>
      <c r="AZ357" s="57" t="s">
        <v>627</v>
      </c>
      <c r="BA357" s="57" t="str">
        <f t="shared" ref="BA357" si="57">BA$14</f>
        <v>Q1-24
Stated</v>
      </c>
      <c r="BB357"/>
      <c r="BC357" s="370" t="str">
        <f>LEFT($AV:$AV,2)&amp;"/"&amp;LEFT(BA:BA,2)</f>
        <v>Q1/Q1</v>
      </c>
      <c r="BD357" s="463"/>
    </row>
    <row r="358" spans="1:56" hidden="1" outlineLevel="1">
      <c r="A358" s="21"/>
      <c r="B358" s="26"/>
      <c r="C358" s="85"/>
      <c r="D358" s="85"/>
      <c r="E358" s="85"/>
      <c r="F358" s="85"/>
      <c r="G358" s="85"/>
      <c r="H358" s="85"/>
      <c r="I358" s="85"/>
      <c r="J358" s="85"/>
      <c r="K358" s="85"/>
      <c r="L358" s="85"/>
      <c r="M358" s="131"/>
      <c r="N358" s="131"/>
      <c r="O358" s="131"/>
      <c r="P358" s="131"/>
      <c r="Q358" s="85"/>
      <c r="R358" s="131"/>
      <c r="S358" s="131"/>
      <c r="T358" s="131"/>
      <c r="U358" s="131"/>
      <c r="V358" s="85"/>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402"/>
      <c r="AT358" s="131"/>
      <c r="AU358" s="131"/>
      <c r="AV358" s="131"/>
      <c r="AW358" s="131"/>
      <c r="AX358" s="131"/>
      <c r="AY358" s="131"/>
      <c r="AZ358" s="131"/>
      <c r="BA358" s="131"/>
      <c r="BB358"/>
      <c r="BC358" s="341"/>
      <c r="BD358" s="463"/>
    </row>
    <row r="359" spans="1:56" hidden="1" outlineLevel="1">
      <c r="A359" s="21"/>
      <c r="B359" s="28" t="s">
        <v>26</v>
      </c>
      <c r="C359" s="60"/>
      <c r="D359" s="60"/>
      <c r="E359" s="60"/>
      <c r="F359" s="60"/>
      <c r="G359" s="61"/>
      <c r="H359" s="60"/>
      <c r="I359" s="60"/>
      <c r="J359" s="60"/>
      <c r="K359" s="60"/>
      <c r="L359" s="61"/>
      <c r="M359" s="134"/>
      <c r="N359" s="134"/>
      <c r="O359" s="134"/>
      <c r="P359" s="134"/>
      <c r="Q359" s="61"/>
      <c r="R359" s="134"/>
      <c r="S359" s="134"/>
      <c r="T359" s="134"/>
      <c r="U359" s="134"/>
      <c r="V359" s="61"/>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c r="BC359" s="165" t="str">
        <f t="shared" ref="BC359:BC372" si="58">IF(ISERROR($BA359/AV359),"ns",IF($BA359/AV359&gt;200%,"x"&amp;(ROUND($BA359/AV359,1)),IF($BA359/AV359&lt;0,"ns",$BA359/AV359-1)))</f>
        <v>ns</v>
      </c>
      <c r="BD359" s="463"/>
    </row>
    <row r="360" spans="1:56" hidden="1" outlineLevel="1">
      <c r="A360" s="21"/>
      <c r="B360" s="29" t="s">
        <v>28</v>
      </c>
      <c r="C360" s="98"/>
      <c r="D360" s="98"/>
      <c r="E360" s="98"/>
      <c r="F360" s="98"/>
      <c r="G360" s="103"/>
      <c r="H360" s="98"/>
      <c r="I360" s="98"/>
      <c r="J360" s="98"/>
      <c r="K360" s="98"/>
      <c r="L360" s="103"/>
      <c r="M360" s="135"/>
      <c r="N360" s="135"/>
      <c r="O360" s="135"/>
      <c r="P360" s="135"/>
      <c r="Q360" s="103"/>
      <c r="R360" s="135"/>
      <c r="S360" s="135"/>
      <c r="T360" s="135"/>
      <c r="U360" s="135"/>
      <c r="V360" s="103"/>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413"/>
      <c r="AT360" s="135"/>
      <c r="AU360" s="135"/>
      <c r="AV360" s="135"/>
      <c r="AW360" s="135"/>
      <c r="AX360" s="135"/>
      <c r="AY360" s="135"/>
      <c r="AZ360" s="135"/>
      <c r="BA360" s="135"/>
      <c r="BB360"/>
      <c r="BC360" s="165" t="str">
        <f t="shared" si="58"/>
        <v>ns</v>
      </c>
      <c r="BD360" s="463"/>
    </row>
    <row r="361" spans="1:56" hidden="1" outlineLevel="1">
      <c r="A361" s="21"/>
      <c r="B361" s="28" t="s">
        <v>32</v>
      </c>
      <c r="C361" s="60"/>
      <c r="D361" s="60"/>
      <c r="E361" s="60"/>
      <c r="F361" s="60"/>
      <c r="G361" s="61"/>
      <c r="H361" s="60"/>
      <c r="I361" s="60"/>
      <c r="J361" s="60"/>
      <c r="K361" s="60"/>
      <c r="L361" s="61"/>
      <c r="M361" s="134"/>
      <c r="N361" s="134"/>
      <c r="O361" s="134"/>
      <c r="P361" s="134"/>
      <c r="Q361" s="61"/>
      <c r="R361" s="134"/>
      <c r="S361" s="134"/>
      <c r="T361" s="134"/>
      <c r="U361" s="134"/>
      <c r="V361" s="61"/>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c r="BC361" s="165" t="str">
        <f t="shared" si="58"/>
        <v>ns</v>
      </c>
      <c r="BD361" s="463"/>
    </row>
    <row r="362" spans="1:56" hidden="1" outlineLevel="1">
      <c r="A362" s="21"/>
      <c r="B362" s="29" t="s">
        <v>34</v>
      </c>
      <c r="C362" s="98"/>
      <c r="D362" s="98"/>
      <c r="E362" s="98"/>
      <c r="F362" s="98"/>
      <c r="G362" s="103"/>
      <c r="H362" s="98"/>
      <c r="I362" s="98"/>
      <c r="J362" s="98"/>
      <c r="K362" s="98"/>
      <c r="L362" s="103"/>
      <c r="M362" s="135"/>
      <c r="N362" s="135"/>
      <c r="O362" s="135"/>
      <c r="P362" s="135"/>
      <c r="Q362" s="103"/>
      <c r="R362" s="135"/>
      <c r="S362" s="135"/>
      <c r="T362" s="135"/>
      <c r="U362" s="135"/>
      <c r="V362" s="103"/>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413"/>
      <c r="AT362" s="135"/>
      <c r="AU362" s="135"/>
      <c r="AV362" s="135"/>
      <c r="AW362" s="135"/>
      <c r="AX362" s="135"/>
      <c r="AY362" s="135"/>
      <c r="AZ362" s="135"/>
      <c r="BA362" s="135"/>
      <c r="BB362"/>
      <c r="BC362" s="165" t="str">
        <f t="shared" si="58"/>
        <v>ns</v>
      </c>
      <c r="BD362" s="463"/>
    </row>
    <row r="363" spans="1:56" hidden="1" outlineLevel="1">
      <c r="A363" s="21"/>
      <c r="B363" s="29" t="s">
        <v>38</v>
      </c>
      <c r="C363" s="98"/>
      <c r="D363" s="98"/>
      <c r="E363" s="98"/>
      <c r="F363" s="98"/>
      <c r="G363" s="103"/>
      <c r="H363" s="98"/>
      <c r="I363" s="98"/>
      <c r="J363" s="98"/>
      <c r="K363" s="98"/>
      <c r="L363" s="103"/>
      <c r="M363" s="135"/>
      <c r="N363" s="135"/>
      <c r="O363" s="135"/>
      <c r="P363" s="135"/>
      <c r="Q363" s="103"/>
      <c r="R363" s="135"/>
      <c r="S363" s="135"/>
      <c r="T363" s="135"/>
      <c r="U363" s="135"/>
      <c r="V363" s="103"/>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413"/>
      <c r="AT363" s="135"/>
      <c r="AU363" s="135"/>
      <c r="AV363" s="135"/>
      <c r="AW363" s="135"/>
      <c r="AX363" s="135"/>
      <c r="AY363" s="135"/>
      <c r="AZ363" s="135"/>
      <c r="BA363" s="135"/>
      <c r="BB363"/>
      <c r="BC363" s="165" t="str">
        <f t="shared" si="58"/>
        <v>ns</v>
      </c>
      <c r="BD363" s="463"/>
    </row>
    <row r="364" spans="1:56" hidden="1" outlineLevel="1">
      <c r="A364" s="21"/>
      <c r="B364" s="29" t="s">
        <v>40</v>
      </c>
      <c r="C364" s="98"/>
      <c r="D364" s="98"/>
      <c r="E364" s="98"/>
      <c r="F364" s="98"/>
      <c r="G364" s="103"/>
      <c r="H364" s="98"/>
      <c r="I364" s="98"/>
      <c r="J364" s="98"/>
      <c r="K364" s="98"/>
      <c r="L364" s="103"/>
      <c r="M364" s="135"/>
      <c r="N364" s="135"/>
      <c r="O364" s="135"/>
      <c r="P364" s="135"/>
      <c r="Q364" s="103"/>
      <c r="R364" s="135"/>
      <c r="S364" s="135"/>
      <c r="T364" s="135"/>
      <c r="U364" s="135"/>
      <c r="V364" s="103"/>
      <c r="W364" s="135"/>
      <c r="X364" s="135"/>
      <c r="Y364" s="135"/>
      <c r="Z364" s="135"/>
      <c r="AA364" s="135"/>
      <c r="AB364" s="135"/>
      <c r="AC364" s="135"/>
      <c r="AD364" s="135"/>
      <c r="AE364" s="135"/>
      <c r="AF364" s="135"/>
      <c r="AG364" s="135"/>
      <c r="AH364" s="135"/>
      <c r="AI364" s="135"/>
      <c r="AJ364" s="135"/>
      <c r="AK364" s="135"/>
      <c r="AL364" s="135"/>
      <c r="AM364" s="135"/>
      <c r="AN364" s="135"/>
      <c r="AO364" s="135"/>
      <c r="AP364" s="135"/>
      <c r="AQ364" s="135"/>
      <c r="AR364" s="135"/>
      <c r="AS364" s="413"/>
      <c r="AT364" s="135"/>
      <c r="AU364" s="135"/>
      <c r="AV364" s="135"/>
      <c r="AW364" s="135"/>
      <c r="AX364" s="135"/>
      <c r="AY364" s="135"/>
      <c r="AZ364" s="135"/>
      <c r="BA364" s="135"/>
      <c r="BB364"/>
      <c r="BC364" s="165" t="str">
        <f t="shared" si="58"/>
        <v>ns</v>
      </c>
      <c r="BD364" s="463"/>
    </row>
    <row r="365" spans="1:56" hidden="1" outlineLevel="1">
      <c r="A365" s="21"/>
      <c r="B365" s="29" t="s">
        <v>42</v>
      </c>
      <c r="C365" s="98"/>
      <c r="D365" s="98"/>
      <c r="E365" s="98"/>
      <c r="F365" s="98"/>
      <c r="G365" s="103"/>
      <c r="H365" s="98"/>
      <c r="I365" s="98"/>
      <c r="J365" s="98"/>
      <c r="K365" s="98"/>
      <c r="L365" s="103"/>
      <c r="M365" s="135"/>
      <c r="N365" s="135"/>
      <c r="O365" s="135"/>
      <c r="P365" s="135"/>
      <c r="Q365" s="103"/>
      <c r="R365" s="135"/>
      <c r="S365" s="135"/>
      <c r="T365" s="135"/>
      <c r="U365" s="135"/>
      <c r="V365" s="103"/>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413"/>
      <c r="AT365" s="135"/>
      <c r="AU365" s="135"/>
      <c r="AV365" s="135"/>
      <c r="AW365" s="135"/>
      <c r="AX365" s="135"/>
      <c r="AY365" s="135"/>
      <c r="AZ365" s="135"/>
      <c r="BA365" s="135"/>
      <c r="BB365"/>
      <c r="BC365" s="165" t="str">
        <f t="shared" si="58"/>
        <v>ns</v>
      </c>
      <c r="BD365" s="463"/>
    </row>
    <row r="366" spans="1:56" hidden="1" outlineLevel="1">
      <c r="A366" s="21"/>
      <c r="B366" s="28" t="s">
        <v>44</v>
      </c>
      <c r="C366" s="60"/>
      <c r="D366" s="60"/>
      <c r="E366" s="60"/>
      <c r="F366" s="60"/>
      <c r="G366" s="61"/>
      <c r="H366" s="60"/>
      <c r="I366" s="60"/>
      <c r="J366" s="60"/>
      <c r="K366" s="60"/>
      <c r="L366" s="61"/>
      <c r="M366" s="134"/>
      <c r="N366" s="134"/>
      <c r="O366" s="134"/>
      <c r="P366" s="134"/>
      <c r="Q366" s="61"/>
      <c r="R366" s="134"/>
      <c r="S366" s="134"/>
      <c r="T366" s="134"/>
      <c r="U366" s="134"/>
      <c r="V366" s="61"/>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c r="BC366" s="165" t="str">
        <f t="shared" si="58"/>
        <v>ns</v>
      </c>
      <c r="BD366" s="463"/>
    </row>
    <row r="367" spans="1:56" hidden="1" outlineLevel="1">
      <c r="A367" s="21"/>
      <c r="B367" s="29" t="s">
        <v>46</v>
      </c>
      <c r="C367" s="98"/>
      <c r="D367" s="98"/>
      <c r="E367" s="98"/>
      <c r="F367" s="98"/>
      <c r="G367" s="103"/>
      <c r="H367" s="98"/>
      <c r="I367" s="98"/>
      <c r="J367" s="98"/>
      <c r="K367" s="98"/>
      <c r="L367" s="103"/>
      <c r="M367" s="135"/>
      <c r="N367" s="135"/>
      <c r="O367" s="135"/>
      <c r="P367" s="135"/>
      <c r="Q367" s="103"/>
      <c r="R367" s="135"/>
      <c r="S367" s="135"/>
      <c r="T367" s="135"/>
      <c r="U367" s="135"/>
      <c r="V367" s="103"/>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413"/>
      <c r="AT367" s="135"/>
      <c r="AU367" s="135"/>
      <c r="AV367" s="135"/>
      <c r="AW367" s="135"/>
      <c r="AX367" s="135"/>
      <c r="AY367" s="135"/>
      <c r="AZ367" s="135"/>
      <c r="BA367" s="135"/>
      <c r="BB367"/>
      <c r="BC367" s="165" t="str">
        <f t="shared" si="58"/>
        <v>ns</v>
      </c>
      <c r="BD367" s="463"/>
    </row>
    <row r="368" spans="1:56" hidden="1" outlineLevel="1">
      <c r="A368" s="21"/>
      <c r="B368" s="29" t="s">
        <v>48</v>
      </c>
      <c r="C368" s="98">
        <v>363</v>
      </c>
      <c r="D368" s="98">
        <v>230</v>
      </c>
      <c r="E368" s="98">
        <v>250</v>
      </c>
      <c r="F368" s="98">
        <v>229</v>
      </c>
      <c r="G368" s="103">
        <v>1072</v>
      </c>
      <c r="H368" s="98">
        <v>0</v>
      </c>
      <c r="I368" s="98">
        <v>0</v>
      </c>
      <c r="J368" s="98">
        <v>0</v>
      </c>
      <c r="K368" s="98">
        <v>0</v>
      </c>
      <c r="L368" s="103">
        <v>0</v>
      </c>
      <c r="M368" s="135">
        <v>0</v>
      </c>
      <c r="N368" s="135">
        <v>0</v>
      </c>
      <c r="O368" s="135">
        <v>0</v>
      </c>
      <c r="P368" s="135">
        <v>0</v>
      </c>
      <c r="Q368" s="103">
        <v>0</v>
      </c>
      <c r="R368" s="135">
        <v>0</v>
      </c>
      <c r="S368" s="135">
        <v>0</v>
      </c>
      <c r="T368" s="135">
        <v>0</v>
      </c>
      <c r="U368" s="135">
        <v>0</v>
      </c>
      <c r="V368" s="103">
        <v>0</v>
      </c>
      <c r="W368" s="135">
        <v>0</v>
      </c>
      <c r="X368" s="135">
        <v>0</v>
      </c>
      <c r="Y368" s="135">
        <v>0</v>
      </c>
      <c r="Z368" s="135">
        <v>0</v>
      </c>
      <c r="AA368" s="135">
        <v>0</v>
      </c>
      <c r="AB368" s="135">
        <v>0</v>
      </c>
      <c r="AC368" s="135">
        <v>0</v>
      </c>
      <c r="AD368" s="135">
        <v>0</v>
      </c>
      <c r="AE368" s="135">
        <v>0</v>
      </c>
      <c r="AF368" s="135">
        <v>0</v>
      </c>
      <c r="AG368" s="135">
        <v>0</v>
      </c>
      <c r="AH368" s="135">
        <v>0</v>
      </c>
      <c r="AI368" s="135">
        <v>0</v>
      </c>
      <c r="AJ368" s="135">
        <v>0</v>
      </c>
      <c r="AK368" s="135">
        <v>0</v>
      </c>
      <c r="AL368" s="135">
        <v>0</v>
      </c>
      <c r="AM368" s="135">
        <v>0</v>
      </c>
      <c r="AN368" s="135">
        <v>0</v>
      </c>
      <c r="AO368" s="135">
        <v>0</v>
      </c>
      <c r="AP368" s="135">
        <v>0</v>
      </c>
      <c r="AQ368" s="135">
        <v>0</v>
      </c>
      <c r="AR368" s="135">
        <v>0</v>
      </c>
      <c r="AS368" s="413"/>
      <c r="AT368" s="135">
        <v>0</v>
      </c>
      <c r="AU368" s="135">
        <v>0</v>
      </c>
      <c r="AV368" s="135">
        <v>0</v>
      </c>
      <c r="AW368" s="135">
        <v>0</v>
      </c>
      <c r="AX368" s="135">
        <v>0</v>
      </c>
      <c r="AY368" s="135">
        <v>0</v>
      </c>
      <c r="AZ368" s="135">
        <v>0</v>
      </c>
      <c r="BA368" s="135">
        <v>0</v>
      </c>
      <c r="BB368"/>
      <c r="BC368" s="165" t="str">
        <f t="shared" si="58"/>
        <v>ns</v>
      </c>
      <c r="BD368" s="463"/>
    </row>
    <row r="369" spans="1:56" hidden="1" outlineLevel="1">
      <c r="A369" s="21"/>
      <c r="B369" s="28" t="s">
        <v>50</v>
      </c>
      <c r="C369" s="60">
        <v>363</v>
      </c>
      <c r="D369" s="60">
        <v>230</v>
      </c>
      <c r="E369" s="60">
        <v>250</v>
      </c>
      <c r="F369" s="60">
        <v>229</v>
      </c>
      <c r="G369" s="61">
        <v>1072</v>
      </c>
      <c r="H369" s="60">
        <v>0</v>
      </c>
      <c r="I369" s="60">
        <v>0</v>
      </c>
      <c r="J369" s="60">
        <v>0</v>
      </c>
      <c r="K369" s="60">
        <v>0</v>
      </c>
      <c r="L369" s="61">
        <v>0</v>
      </c>
      <c r="M369" s="134">
        <v>0</v>
      </c>
      <c r="N369" s="134">
        <v>0</v>
      </c>
      <c r="O369" s="134">
        <v>0</v>
      </c>
      <c r="P369" s="134">
        <v>0</v>
      </c>
      <c r="Q369" s="61">
        <v>0</v>
      </c>
      <c r="R369" s="134">
        <v>0</v>
      </c>
      <c r="S369" s="134">
        <v>0</v>
      </c>
      <c r="T369" s="134">
        <v>0</v>
      </c>
      <c r="U369" s="134">
        <v>0</v>
      </c>
      <c r="V369" s="61">
        <v>0</v>
      </c>
      <c r="W369" s="134">
        <v>0</v>
      </c>
      <c r="X369" s="134">
        <v>0</v>
      </c>
      <c r="Y369" s="134">
        <v>0</v>
      </c>
      <c r="Z369" s="134">
        <v>0</v>
      </c>
      <c r="AA369" s="134">
        <v>0</v>
      </c>
      <c r="AB369" s="134">
        <v>0</v>
      </c>
      <c r="AC369" s="134">
        <v>0</v>
      </c>
      <c r="AD369" s="134">
        <v>0</v>
      </c>
      <c r="AE369" s="134">
        <v>0</v>
      </c>
      <c r="AF369" s="134">
        <v>0</v>
      </c>
      <c r="AG369" s="134">
        <v>0</v>
      </c>
      <c r="AH369" s="134">
        <v>0</v>
      </c>
      <c r="AI369" s="134">
        <v>0</v>
      </c>
      <c r="AJ369" s="134">
        <v>0</v>
      </c>
      <c r="AK369" s="134">
        <v>0</v>
      </c>
      <c r="AL369" s="134">
        <v>0</v>
      </c>
      <c r="AM369" s="134">
        <v>0</v>
      </c>
      <c r="AN369" s="134">
        <v>0</v>
      </c>
      <c r="AO369" s="134">
        <v>0</v>
      </c>
      <c r="AP369" s="134">
        <v>0</v>
      </c>
      <c r="AQ369" s="134">
        <v>0</v>
      </c>
      <c r="AR369" s="134">
        <v>0</v>
      </c>
      <c r="AS369" s="134"/>
      <c r="AT369" s="134">
        <v>0</v>
      </c>
      <c r="AU369" s="134">
        <v>0</v>
      </c>
      <c r="AV369" s="134">
        <v>0</v>
      </c>
      <c r="AW369" s="134">
        <v>0</v>
      </c>
      <c r="AX369" s="134">
        <v>0</v>
      </c>
      <c r="AY369" s="134">
        <v>0</v>
      </c>
      <c r="AZ369" s="134">
        <v>0</v>
      </c>
      <c r="BA369" s="134">
        <v>0</v>
      </c>
      <c r="BB369"/>
      <c r="BC369" s="165" t="str">
        <f t="shared" si="58"/>
        <v>ns</v>
      </c>
      <c r="BD369" s="463"/>
    </row>
    <row r="370" spans="1:56" hidden="1" outlineLevel="1">
      <c r="A370" s="21"/>
      <c r="B370" s="29" t="s">
        <v>52</v>
      </c>
      <c r="C370" s="98"/>
      <c r="D370" s="98"/>
      <c r="E370" s="98"/>
      <c r="F370" s="98"/>
      <c r="G370" s="103">
        <v>0</v>
      </c>
      <c r="H370" s="98"/>
      <c r="I370" s="98"/>
      <c r="J370" s="98"/>
      <c r="K370" s="98"/>
      <c r="L370" s="103"/>
      <c r="M370" s="135"/>
      <c r="N370" s="135"/>
      <c r="O370" s="135"/>
      <c r="P370" s="135"/>
      <c r="Q370" s="103"/>
      <c r="R370" s="135"/>
      <c r="S370" s="135"/>
      <c r="T370" s="135"/>
      <c r="U370" s="135"/>
      <c r="V370" s="103"/>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413"/>
      <c r="AT370" s="135"/>
      <c r="AU370" s="135"/>
      <c r="AV370" s="135"/>
      <c r="AW370" s="135"/>
      <c r="AX370" s="135"/>
      <c r="AY370" s="135"/>
      <c r="AZ370" s="135"/>
      <c r="BA370" s="135"/>
      <c r="BB370"/>
      <c r="BC370" s="165" t="str">
        <f t="shared" si="58"/>
        <v>ns</v>
      </c>
      <c r="BD370" s="463"/>
    </row>
    <row r="371" spans="1:56" hidden="1" outlineLevel="1">
      <c r="A371" s="21"/>
      <c r="B371" s="36" t="s">
        <v>54</v>
      </c>
      <c r="C371" s="61">
        <v>363</v>
      </c>
      <c r="D371" s="61">
        <v>230</v>
      </c>
      <c r="E371" s="61">
        <v>250</v>
      </c>
      <c r="F371" s="61">
        <v>229</v>
      </c>
      <c r="G371" s="61">
        <v>1072</v>
      </c>
      <c r="H371" s="61">
        <v>0</v>
      </c>
      <c r="I371" s="61">
        <v>0</v>
      </c>
      <c r="J371" s="61">
        <v>0</v>
      </c>
      <c r="K371" s="61">
        <v>0</v>
      </c>
      <c r="L371" s="61">
        <v>0</v>
      </c>
      <c r="M371" s="137">
        <v>0</v>
      </c>
      <c r="N371" s="137">
        <v>0</v>
      </c>
      <c r="O371" s="137">
        <v>0</v>
      </c>
      <c r="P371" s="137">
        <v>0</v>
      </c>
      <c r="Q371" s="61">
        <v>0</v>
      </c>
      <c r="R371" s="137">
        <v>0</v>
      </c>
      <c r="S371" s="137">
        <v>0</v>
      </c>
      <c r="T371" s="137">
        <v>0</v>
      </c>
      <c r="U371" s="137">
        <v>0</v>
      </c>
      <c r="V371" s="61">
        <v>0</v>
      </c>
      <c r="W371" s="137">
        <v>0</v>
      </c>
      <c r="X371" s="137">
        <v>0</v>
      </c>
      <c r="Y371" s="137">
        <v>0</v>
      </c>
      <c r="Z371" s="137">
        <v>0</v>
      </c>
      <c r="AA371" s="137">
        <v>0</v>
      </c>
      <c r="AB371" s="137">
        <v>0</v>
      </c>
      <c r="AC371" s="137">
        <v>0</v>
      </c>
      <c r="AD371" s="137">
        <v>0</v>
      </c>
      <c r="AE371" s="137">
        <v>0</v>
      </c>
      <c r="AF371" s="137">
        <v>0</v>
      </c>
      <c r="AG371" s="137">
        <v>0</v>
      </c>
      <c r="AH371" s="137">
        <v>0</v>
      </c>
      <c r="AI371" s="137">
        <v>0</v>
      </c>
      <c r="AJ371" s="137">
        <v>0</v>
      </c>
      <c r="AK371" s="137">
        <v>0</v>
      </c>
      <c r="AL371" s="137">
        <v>0</v>
      </c>
      <c r="AM371" s="137">
        <v>0</v>
      </c>
      <c r="AN371" s="137">
        <v>0</v>
      </c>
      <c r="AO371" s="137">
        <v>0</v>
      </c>
      <c r="AP371" s="137">
        <v>0</v>
      </c>
      <c r="AQ371" s="137">
        <v>0</v>
      </c>
      <c r="AR371" s="137">
        <v>0</v>
      </c>
      <c r="AS371" s="137"/>
      <c r="AT371" s="137">
        <v>0</v>
      </c>
      <c r="AU371" s="137">
        <v>0</v>
      </c>
      <c r="AV371" s="137">
        <v>0</v>
      </c>
      <c r="AW371" s="137">
        <v>0</v>
      </c>
      <c r="AX371" s="137">
        <v>0</v>
      </c>
      <c r="AY371" s="137">
        <v>0</v>
      </c>
      <c r="AZ371" s="137">
        <v>0</v>
      </c>
      <c r="BA371" s="137">
        <v>0</v>
      </c>
      <c r="BB371"/>
      <c r="BC371" s="165" t="str">
        <f t="shared" si="58"/>
        <v>ns</v>
      </c>
      <c r="BD371" s="463"/>
    </row>
    <row r="372" spans="1:56" hidden="1" outlineLevel="1">
      <c r="A372" s="120" t="s">
        <v>372</v>
      </c>
      <c r="B372" s="31" t="s">
        <v>373</v>
      </c>
      <c r="C372" s="95">
        <v>-21.5</v>
      </c>
      <c r="D372" s="95">
        <v>-6.5</v>
      </c>
      <c r="E372" s="95">
        <v>2</v>
      </c>
      <c r="F372" s="96">
        <v>26</v>
      </c>
      <c r="G372" s="97">
        <v>0</v>
      </c>
      <c r="H372" s="96">
        <v>0</v>
      </c>
      <c r="I372" s="96">
        <v>0</v>
      </c>
      <c r="J372" s="96">
        <v>0</v>
      </c>
      <c r="K372" s="96">
        <v>0</v>
      </c>
      <c r="L372" s="97">
        <v>0</v>
      </c>
      <c r="M372" s="96">
        <v>0</v>
      </c>
      <c r="N372" s="96">
        <v>0</v>
      </c>
      <c r="O372" s="96">
        <v>0</v>
      </c>
      <c r="P372" s="96">
        <v>0</v>
      </c>
      <c r="Q372" s="97">
        <v>0</v>
      </c>
      <c r="R372" s="96">
        <v>0</v>
      </c>
      <c r="S372" s="96">
        <v>0</v>
      </c>
      <c r="T372" s="96">
        <v>0</v>
      </c>
      <c r="U372" s="96">
        <v>0</v>
      </c>
      <c r="V372" s="97">
        <v>0</v>
      </c>
      <c r="W372" s="96">
        <v>0</v>
      </c>
      <c r="X372" s="96">
        <v>0</v>
      </c>
      <c r="Y372" s="96">
        <v>0</v>
      </c>
      <c r="Z372" s="96">
        <v>0</v>
      </c>
      <c r="AA372" s="96">
        <v>0</v>
      </c>
      <c r="AB372" s="96">
        <v>0</v>
      </c>
      <c r="AC372" s="96">
        <v>0</v>
      </c>
      <c r="AD372" s="96">
        <v>0</v>
      </c>
      <c r="AE372" s="96">
        <v>0</v>
      </c>
      <c r="AF372" s="96">
        <v>0</v>
      </c>
      <c r="AG372" s="96">
        <v>0</v>
      </c>
      <c r="AH372" s="96">
        <v>0</v>
      </c>
      <c r="AI372" s="96">
        <v>0</v>
      </c>
      <c r="AJ372" s="96">
        <v>0</v>
      </c>
      <c r="AK372" s="96">
        <v>0</v>
      </c>
      <c r="AL372" s="96">
        <v>0</v>
      </c>
      <c r="AM372" s="96">
        <v>0</v>
      </c>
      <c r="AN372" s="96">
        <v>0</v>
      </c>
      <c r="AO372" s="96">
        <v>0</v>
      </c>
      <c r="AP372" s="96">
        <v>0</v>
      </c>
      <c r="AQ372" s="96">
        <v>0</v>
      </c>
      <c r="AR372" s="96">
        <v>0</v>
      </c>
      <c r="AS372" s="95"/>
      <c r="AT372" s="96">
        <v>0</v>
      </c>
      <c r="AU372" s="96">
        <v>0</v>
      </c>
      <c r="AV372" s="96">
        <v>0</v>
      </c>
      <c r="AW372" s="96">
        <v>0</v>
      </c>
      <c r="AX372" s="96">
        <v>0</v>
      </c>
      <c r="AY372" s="96">
        <v>0</v>
      </c>
      <c r="AZ372" s="96">
        <v>0</v>
      </c>
      <c r="BA372" s="96">
        <v>0</v>
      </c>
      <c r="BB372"/>
      <c r="BC372" s="165" t="str">
        <f t="shared" si="58"/>
        <v>ns</v>
      </c>
      <c r="BD372" s="463"/>
    </row>
    <row r="373" spans="1:56" hidden="1" outlineLevel="1">
      <c r="A373" s="21"/>
      <c r="B373" s="122"/>
      <c r="C373" s="110"/>
      <c r="D373" s="110"/>
      <c r="E373" s="110"/>
      <c r="F373" s="123"/>
      <c r="G373" s="123"/>
      <c r="H373" s="123"/>
      <c r="I373" s="123"/>
      <c r="J373" s="123"/>
      <c r="K373" s="123"/>
      <c r="L373" s="123"/>
      <c r="M373" s="162"/>
      <c r="N373" s="162"/>
      <c r="O373" s="162"/>
      <c r="P373" s="162"/>
      <c r="Q373" s="123"/>
      <c r="R373" s="162"/>
      <c r="S373" s="162"/>
      <c r="T373" s="162"/>
      <c r="U373" s="162"/>
      <c r="V373" s="123"/>
      <c r="W373" s="162"/>
      <c r="X373" s="162"/>
      <c r="Y373" s="162"/>
      <c r="Z373" s="162"/>
      <c r="AA373" s="162"/>
      <c r="AB373" s="162"/>
      <c r="AC373" s="162"/>
      <c r="AD373" s="162"/>
      <c r="AE373" s="162"/>
      <c r="AF373" s="162"/>
      <c r="AG373" s="162"/>
      <c r="AH373" s="162"/>
      <c r="AI373" s="162"/>
      <c r="AJ373" s="162"/>
      <c r="AK373" s="162"/>
      <c r="AL373" s="162"/>
      <c r="AM373" s="162"/>
      <c r="AN373" s="162"/>
      <c r="AO373" s="162"/>
      <c r="AP373" s="162"/>
      <c r="AQ373" s="162"/>
      <c r="AR373" s="162"/>
      <c r="AS373" s="418"/>
      <c r="AT373" s="162"/>
      <c r="AU373" s="162"/>
      <c r="AV373" s="162"/>
      <c r="AW373" s="162"/>
      <c r="AX373" s="162"/>
      <c r="AY373" s="162"/>
      <c r="AZ373" s="162"/>
      <c r="BA373" s="162"/>
      <c r="BB373"/>
      <c r="BC373" s="165"/>
      <c r="BD373" s="463"/>
    </row>
    <row r="374" spans="1:56" collapsed="1">
      <c r="A374" s="21"/>
      <c r="B374" s="122"/>
      <c r="C374" s="110"/>
      <c r="D374" s="110"/>
      <c r="E374" s="110"/>
      <c r="F374" s="123"/>
      <c r="G374" s="123"/>
      <c r="H374" s="123"/>
      <c r="I374" s="123"/>
      <c r="J374" s="123"/>
      <c r="K374" s="123"/>
      <c r="L374" s="123"/>
      <c r="M374" s="162"/>
      <c r="N374" s="162"/>
      <c r="O374" s="162"/>
      <c r="P374" s="162"/>
      <c r="Q374" s="123"/>
      <c r="R374" s="162"/>
      <c r="S374" s="162"/>
      <c r="T374" s="162"/>
      <c r="U374" s="162"/>
      <c r="V374" s="123"/>
      <c r="W374" s="162"/>
      <c r="X374" s="162"/>
      <c r="Y374" s="162"/>
      <c r="Z374" s="162"/>
      <c r="AA374" s="162"/>
      <c r="AB374" s="162"/>
      <c r="AC374" s="162"/>
      <c r="AD374" s="162"/>
      <c r="AE374" s="162"/>
      <c r="AF374" s="162"/>
      <c r="AG374" s="162"/>
      <c r="AH374" s="162"/>
      <c r="AI374" s="162"/>
      <c r="AJ374" s="162"/>
      <c r="AK374" s="162"/>
      <c r="AL374" s="162"/>
      <c r="AM374" s="162"/>
      <c r="AN374" s="162"/>
      <c r="AO374" s="162"/>
      <c r="AP374" s="162"/>
      <c r="AQ374" s="162"/>
      <c r="AR374" s="162"/>
      <c r="AS374" s="418"/>
      <c r="AT374" s="162"/>
      <c r="AU374" s="162"/>
      <c r="AV374" s="162"/>
      <c r="AW374" s="162"/>
      <c r="AX374" s="162"/>
      <c r="AY374" s="162"/>
      <c r="AZ374" s="162"/>
      <c r="BA374" s="162"/>
      <c r="BB374"/>
      <c r="BC374" s="165"/>
      <c r="BD374" s="463"/>
    </row>
    <row r="375" spans="1:56" ht="16.5" thickBot="1">
      <c r="A375" s="21"/>
      <c r="B375" s="24" t="s">
        <v>374</v>
      </c>
      <c r="C375" s="87"/>
      <c r="D375" s="87"/>
      <c r="E375" s="87"/>
      <c r="F375" s="87"/>
      <c r="G375" s="87"/>
      <c r="H375" s="87"/>
      <c r="I375" s="87"/>
      <c r="J375" s="87"/>
      <c r="K375" s="87"/>
      <c r="L375" s="87"/>
      <c r="M375" s="133"/>
      <c r="N375" s="133"/>
      <c r="O375" s="133"/>
      <c r="P375" s="133"/>
      <c r="Q375" s="87"/>
      <c r="R375" s="133"/>
      <c r="S375" s="133"/>
      <c r="T375" s="133"/>
      <c r="U375" s="133"/>
      <c r="V375" s="87"/>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404"/>
      <c r="AT375" s="133"/>
      <c r="AU375" s="133"/>
      <c r="AV375" s="133"/>
      <c r="AW375" s="133"/>
      <c r="AX375" s="133"/>
      <c r="AY375" s="133"/>
      <c r="AZ375" s="133"/>
      <c r="BA375" s="133"/>
      <c r="BB375"/>
      <c r="BC375" s="369"/>
      <c r="BD375" s="463"/>
    </row>
    <row r="376" spans="1:56">
      <c r="A376" s="21"/>
      <c r="B376" s="85"/>
      <c r="C376" s="85"/>
      <c r="D376" s="85"/>
      <c r="E376" s="85"/>
      <c r="F376" s="85"/>
      <c r="G376" s="85"/>
      <c r="H376" s="85"/>
      <c r="I376" s="85"/>
      <c r="J376" s="85"/>
      <c r="K376" s="85"/>
      <c r="L376" s="85"/>
      <c r="M376" s="131"/>
      <c r="N376" s="131"/>
      <c r="O376" s="131"/>
      <c r="P376" s="131"/>
      <c r="Q376" s="85"/>
      <c r="R376" s="131"/>
      <c r="S376" s="131"/>
      <c r="T376" s="131"/>
      <c r="U376" s="131"/>
      <c r="V376" s="85"/>
      <c r="W376" s="131"/>
      <c r="X376" s="131"/>
      <c r="Y376" s="131"/>
      <c r="Z376" s="131"/>
      <c r="AA376" s="131"/>
      <c r="AB376" s="131"/>
      <c r="AC376" s="131"/>
      <c r="AD376" s="131"/>
      <c r="AE376" s="131"/>
      <c r="AF376" s="131"/>
      <c r="AG376" s="131"/>
      <c r="AH376" s="131"/>
      <c r="AI376" s="131"/>
      <c r="AJ376" s="131"/>
      <c r="AK376" s="131"/>
      <c r="AL376" s="131"/>
      <c r="AM376" s="57" t="s">
        <v>596</v>
      </c>
      <c r="AN376" s="131"/>
      <c r="AO376" s="57" t="s">
        <v>596</v>
      </c>
      <c r="AP376" s="131"/>
      <c r="AQ376" s="57" t="s">
        <v>596</v>
      </c>
      <c r="AR376" s="131"/>
      <c r="AS376" s="407" t="s">
        <v>596</v>
      </c>
      <c r="AT376" s="131"/>
      <c r="AU376" s="322" t="s">
        <v>596</v>
      </c>
      <c r="AV376" s="131"/>
      <c r="AW376" s="131"/>
      <c r="AX376" s="131"/>
      <c r="AY376" s="131"/>
      <c r="AZ376" s="131"/>
      <c r="BA376" s="131"/>
      <c r="BB376"/>
      <c r="BC376" s="372"/>
      <c r="BD376" s="463"/>
    </row>
    <row r="377" spans="1:56" ht="25.5">
      <c r="A377" s="21"/>
      <c r="B377" s="25" t="s">
        <v>24</v>
      </c>
      <c r="C377" s="58" t="s">
        <v>100</v>
      </c>
      <c r="D377" s="58" t="s">
        <v>101</v>
      </c>
      <c r="E377" s="58" t="s">
        <v>102</v>
      </c>
      <c r="F377" s="58" t="s">
        <v>103</v>
      </c>
      <c r="G377" s="58" t="s">
        <v>104</v>
      </c>
      <c r="H377" s="58" t="s">
        <v>483</v>
      </c>
      <c r="I377" s="58" t="s">
        <v>484</v>
      </c>
      <c r="J377" s="58" t="s">
        <v>485</v>
      </c>
      <c r="K377" s="58" t="s">
        <v>486</v>
      </c>
      <c r="L377" s="58" t="s">
        <v>487</v>
      </c>
      <c r="M377" s="57" t="s">
        <v>488</v>
      </c>
      <c r="N377" s="57" t="s">
        <v>489</v>
      </c>
      <c r="O377" s="57" t="s">
        <v>490</v>
      </c>
      <c r="P377" s="57" t="s">
        <v>491</v>
      </c>
      <c r="Q377" s="58" t="s">
        <v>492</v>
      </c>
      <c r="R377" s="57" t="s">
        <v>493</v>
      </c>
      <c r="S377" s="57" t="s">
        <v>494</v>
      </c>
      <c r="T377" s="57" t="s">
        <v>495</v>
      </c>
      <c r="U377" s="57" t="s">
        <v>496</v>
      </c>
      <c r="V377" s="58" t="s">
        <v>497</v>
      </c>
      <c r="W377" s="57" t="s">
        <v>498</v>
      </c>
      <c r="X377" s="57" t="s">
        <v>499</v>
      </c>
      <c r="Y377" s="57" t="s">
        <v>500</v>
      </c>
      <c r="Z377" s="57" t="s">
        <v>501</v>
      </c>
      <c r="AA377" s="57" t="s">
        <v>502</v>
      </c>
      <c r="AB377" s="57" t="s">
        <v>503</v>
      </c>
      <c r="AC377" s="57" t="s">
        <v>504</v>
      </c>
      <c r="AD377" s="57" t="s">
        <v>505</v>
      </c>
      <c r="AE377" s="57" t="s">
        <v>506</v>
      </c>
      <c r="AF377" s="57" t="s">
        <v>507</v>
      </c>
      <c r="AG377" s="57" t="s">
        <v>508</v>
      </c>
      <c r="AH377" s="57" t="s">
        <v>509</v>
      </c>
      <c r="AI377" s="57" t="s">
        <v>510</v>
      </c>
      <c r="AJ377" s="57" t="s">
        <v>511</v>
      </c>
      <c r="AK377" s="57" t="s">
        <v>512</v>
      </c>
      <c r="AL377" s="57" t="s">
        <v>513</v>
      </c>
      <c r="AM377" s="57" t="s">
        <v>513</v>
      </c>
      <c r="AN377" s="57" t="s">
        <v>570</v>
      </c>
      <c r="AO377" s="57" t="s">
        <v>570</v>
      </c>
      <c r="AP377" s="57" t="s">
        <v>574</v>
      </c>
      <c r="AQ377" s="57" t="s">
        <v>574</v>
      </c>
      <c r="AR377" s="57" t="s">
        <v>599</v>
      </c>
      <c r="AS377" s="407" t="str">
        <f>AS357</f>
        <v>Q4-22
Stated</v>
      </c>
      <c r="AT377" s="57" t="s">
        <v>600</v>
      </c>
      <c r="AU377" s="322" t="s">
        <v>600</v>
      </c>
      <c r="AV377" s="57" t="s">
        <v>605</v>
      </c>
      <c r="AW377" s="57" t="s">
        <v>614</v>
      </c>
      <c r="AX377" s="57" t="s">
        <v>619</v>
      </c>
      <c r="AY377" s="57" t="s">
        <v>626</v>
      </c>
      <c r="AZ377" s="57" t="s">
        <v>627</v>
      </c>
      <c r="BA377" s="57" t="str">
        <f t="shared" ref="BA377" si="59">BA$14</f>
        <v>Q1-24
Stated</v>
      </c>
      <c r="BB377"/>
      <c r="BC377" s="370" t="str">
        <f>LEFT($AV:$AV,2)&amp;"/"&amp;LEFT(BA:BA,2)</f>
        <v>Q1/Q1</v>
      </c>
      <c r="BD377" s="463"/>
    </row>
    <row r="378" spans="1:56">
      <c r="A378" s="21"/>
      <c r="B378" s="26"/>
      <c r="C378" s="85"/>
      <c r="D378" s="85"/>
      <c r="E378" s="85"/>
      <c r="F378" s="85"/>
      <c r="G378" s="85"/>
      <c r="H378" s="85"/>
      <c r="I378" s="85"/>
      <c r="J378" s="85"/>
      <c r="K378" s="85"/>
      <c r="L378" s="85"/>
      <c r="M378" s="131"/>
      <c r="N378" s="131"/>
      <c r="O378" s="131"/>
      <c r="P378" s="131"/>
      <c r="Q378" s="85"/>
      <c r="R378" s="131"/>
      <c r="S378" s="131"/>
      <c r="T378" s="131"/>
      <c r="U378" s="131"/>
      <c r="V378" s="85"/>
      <c r="W378" s="131"/>
      <c r="X378" s="131"/>
      <c r="Y378" s="131"/>
      <c r="Z378" s="131"/>
      <c r="AA378" s="131"/>
      <c r="AB378" s="131"/>
      <c r="AC378" s="131"/>
      <c r="AD378" s="131"/>
      <c r="AE378" s="131"/>
      <c r="AF378" s="131"/>
      <c r="AG378" s="131"/>
      <c r="AH378" s="131"/>
      <c r="AI378" s="131"/>
      <c r="AJ378" s="131"/>
      <c r="AK378" s="131"/>
      <c r="AL378" s="131"/>
      <c r="AM378" s="131"/>
      <c r="AN378" s="131"/>
      <c r="AO378" s="131"/>
      <c r="AP378" s="131"/>
      <c r="AQ378" s="131"/>
      <c r="AR378" s="131"/>
      <c r="AS378" s="402"/>
      <c r="AT378" s="131"/>
      <c r="AU378" s="131"/>
      <c r="AV378" s="131"/>
      <c r="AW378" s="131"/>
      <c r="AX378" s="131"/>
      <c r="AY378" s="131"/>
      <c r="AZ378" s="131"/>
      <c r="BA378" s="131"/>
      <c r="BB378"/>
      <c r="BC378" s="341"/>
      <c r="BD378" s="463"/>
    </row>
    <row r="379" spans="1:56">
      <c r="A379" s="105" t="s">
        <v>375</v>
      </c>
      <c r="B379" s="39" t="s">
        <v>26</v>
      </c>
      <c r="C379" s="106">
        <v>-437</v>
      </c>
      <c r="D379" s="106">
        <v>-332</v>
      </c>
      <c r="E379" s="106">
        <v>-500</v>
      </c>
      <c r="F379" s="106">
        <v>-90</v>
      </c>
      <c r="G379" s="77">
        <v>-1359</v>
      </c>
      <c r="H379" s="106">
        <v>-705.82957036376399</v>
      </c>
      <c r="I379" s="106">
        <v>101.77681212531</v>
      </c>
      <c r="J379" s="106">
        <v>-624.22137826086202</v>
      </c>
      <c r="K379" s="143">
        <v>-119.75317266806999</v>
      </c>
      <c r="L379" s="77">
        <v>-1348.0273091673901</v>
      </c>
      <c r="M379" s="144">
        <v>-166.431065551871</v>
      </c>
      <c r="N379" s="144">
        <v>-53.653533950680099</v>
      </c>
      <c r="O379" s="144">
        <v>-106.290801638299</v>
      </c>
      <c r="P379" s="144">
        <v>-329.25092874599397</v>
      </c>
      <c r="Q379" s="77">
        <v>-655.626329886843</v>
      </c>
      <c r="R379" s="144">
        <v>-112.428008332899</v>
      </c>
      <c r="S379" s="144">
        <v>-6.4657819252278204</v>
      </c>
      <c r="T379" s="144">
        <v>-162.46595398889201</v>
      </c>
      <c r="U379" s="144">
        <v>-63.008456540951897</v>
      </c>
      <c r="V379" s="77">
        <v>-344.36820078797001</v>
      </c>
      <c r="W379" s="144">
        <v>-171.302502636745</v>
      </c>
      <c r="X379" s="144">
        <v>-85.079027750801899</v>
      </c>
      <c r="Y379" s="144">
        <v>-99.540420187914805</v>
      </c>
      <c r="Z379" s="144">
        <v>-141.05585747927</v>
      </c>
      <c r="AA379" s="77">
        <v>-496.97780805473201</v>
      </c>
      <c r="AB379" s="144">
        <v>99.115221737064203</v>
      </c>
      <c r="AC379" s="144">
        <v>-265.69428838972601</v>
      </c>
      <c r="AD379" s="144">
        <v>-3.4508892235882702</v>
      </c>
      <c r="AE379" s="144">
        <v>-68.341716729620003</v>
      </c>
      <c r="AF379" s="77">
        <v>-238.37167260587</v>
      </c>
      <c r="AG379" s="144">
        <v>13.967157976213599</v>
      </c>
      <c r="AH379" s="144">
        <v>104.656559742119</v>
      </c>
      <c r="AI379" s="144">
        <v>0.12673125964771201</v>
      </c>
      <c r="AJ379" s="144">
        <v>187.088696921017</v>
      </c>
      <c r="AK379" s="77">
        <v>305.839145898997</v>
      </c>
      <c r="AL379" s="144">
        <v>25.831045456431699</v>
      </c>
      <c r="AM379" s="144">
        <v>-167.70895454356801</v>
      </c>
      <c r="AN379" s="144">
        <v>200.048336845189</v>
      </c>
      <c r="AO379" s="144">
        <v>-32.913856841929999</v>
      </c>
      <c r="AP379" s="144">
        <v>-53.117360205807202</v>
      </c>
      <c r="AQ379" s="273">
        <v>-231.61916651868901</v>
      </c>
      <c r="AR379" s="144">
        <v>-201.105718561998</v>
      </c>
      <c r="AS379" s="273">
        <f t="shared" ref="AS379:AS397" si="60">AU379-AM379-AO379-AQ379</f>
        <v>-282.51611714145508</v>
      </c>
      <c r="AT379" s="77">
        <v>-28.3436964661852</v>
      </c>
      <c r="AU379" s="77">
        <v>-714.75809504564199</v>
      </c>
      <c r="AV379" s="144">
        <v>-252.55904349607599</v>
      </c>
      <c r="AW379" s="144">
        <v>-65.684676707766997</v>
      </c>
      <c r="AX379" s="144">
        <v>-102.991161424922</v>
      </c>
      <c r="AY379" s="144">
        <v>-262.06868005163602</v>
      </c>
      <c r="AZ379" s="77">
        <v>-683.303561680401</v>
      </c>
      <c r="BA379" s="144">
        <v>-106.998358281365</v>
      </c>
      <c r="BB379" s="288"/>
      <c r="BC379" s="165">
        <f t="shared" ref="BC379:BC397" si="61">IF(ISERROR($BA379/AV379),"ns",IF($BA379/AV379&gt;200%,"x"&amp;(ROUND($BA379/AV379,1)),IF($BA379/AV379&lt;0,"ns",$BA379/AV379-1)))</f>
        <v>-0.5763431916741979</v>
      </c>
      <c r="BD379" s="463"/>
    </row>
    <row r="380" spans="1:56">
      <c r="A380" s="107" t="s">
        <v>376</v>
      </c>
      <c r="B380" s="31" t="s">
        <v>377</v>
      </c>
      <c r="C380" s="124">
        <v>-31</v>
      </c>
      <c r="D380" s="124">
        <v>229</v>
      </c>
      <c r="E380" s="124">
        <v>-26</v>
      </c>
      <c r="F380" s="124">
        <v>100</v>
      </c>
      <c r="G380" s="125">
        <v>272</v>
      </c>
      <c r="H380" s="124">
        <v>19</v>
      </c>
      <c r="I380" s="124">
        <v>19.149999999999999</v>
      </c>
      <c r="J380" s="124">
        <v>-280.99</v>
      </c>
      <c r="K380" s="163">
        <v>103.46099999999998</v>
      </c>
      <c r="L380" s="125">
        <v>-158.37900000000002</v>
      </c>
      <c r="M380" s="164">
        <v>-8.4480000000000075</v>
      </c>
      <c r="N380" s="164">
        <v>-96.61</v>
      </c>
      <c r="O380" s="164">
        <v>-15.577000000000018</v>
      </c>
      <c r="P380" s="164">
        <v>-95.376999999999995</v>
      </c>
      <c r="Q380" s="125">
        <v>-207.56400000000002</v>
      </c>
      <c r="R380" s="164">
        <v>0</v>
      </c>
      <c r="S380" s="164">
        <v>0</v>
      </c>
      <c r="T380" s="164">
        <v>0</v>
      </c>
      <c r="U380" s="164">
        <v>0</v>
      </c>
      <c r="V380" s="125">
        <v>0</v>
      </c>
      <c r="W380" s="164">
        <v>0</v>
      </c>
      <c r="X380" s="164">
        <v>0</v>
      </c>
      <c r="Y380" s="164">
        <v>0</v>
      </c>
      <c r="Z380" s="164">
        <v>0</v>
      </c>
      <c r="AA380" s="125">
        <v>0</v>
      </c>
      <c r="AB380" s="164">
        <v>0</v>
      </c>
      <c r="AC380" s="164">
        <v>0</v>
      </c>
      <c r="AD380" s="164">
        <v>0</v>
      </c>
      <c r="AE380" s="164">
        <v>0</v>
      </c>
      <c r="AF380" s="125">
        <v>0</v>
      </c>
      <c r="AG380" s="164">
        <v>0</v>
      </c>
      <c r="AH380" s="164">
        <v>0</v>
      </c>
      <c r="AI380" s="164">
        <v>0</v>
      </c>
      <c r="AJ380" s="164">
        <v>0</v>
      </c>
      <c r="AK380" s="125">
        <v>0</v>
      </c>
      <c r="AL380" s="164">
        <v>0</v>
      </c>
      <c r="AM380" s="164">
        <v>0</v>
      </c>
      <c r="AN380" s="164">
        <v>0</v>
      </c>
      <c r="AO380" s="164">
        <v>0</v>
      </c>
      <c r="AP380" s="164">
        <v>0</v>
      </c>
      <c r="AQ380" s="354">
        <v>0</v>
      </c>
      <c r="AR380" s="164">
        <v>0</v>
      </c>
      <c r="AS380" s="420">
        <f t="shared" si="60"/>
        <v>0</v>
      </c>
      <c r="AT380" s="125">
        <v>0</v>
      </c>
      <c r="AU380" s="125">
        <v>0</v>
      </c>
      <c r="AV380" s="164">
        <v>0</v>
      </c>
      <c r="AW380" s="164">
        <v>0</v>
      </c>
      <c r="AX380" s="164">
        <v>0</v>
      </c>
      <c r="AY380" s="164">
        <v>0</v>
      </c>
      <c r="AZ380" s="125">
        <v>0</v>
      </c>
      <c r="BA380" s="164">
        <v>0</v>
      </c>
      <c r="BB380" s="288"/>
      <c r="BC380" s="165" t="str">
        <f t="shared" si="61"/>
        <v>ns</v>
      </c>
      <c r="BD380" s="463"/>
    </row>
    <row r="381" spans="1:56">
      <c r="A381" s="107" t="s">
        <v>378</v>
      </c>
      <c r="B381" s="41" t="s">
        <v>58</v>
      </c>
      <c r="C381" s="108"/>
      <c r="D381" s="108"/>
      <c r="E381" s="108"/>
      <c r="F381" s="108"/>
      <c r="G381" s="78">
        <v>0</v>
      </c>
      <c r="H381" s="108">
        <v>0</v>
      </c>
      <c r="I381" s="108">
        <v>0</v>
      </c>
      <c r="J381" s="108">
        <v>0</v>
      </c>
      <c r="K381" s="145">
        <v>-66.260000000000005</v>
      </c>
      <c r="L381" s="78">
        <v>-66.260000000000005</v>
      </c>
      <c r="M381" s="146">
        <v>2</v>
      </c>
      <c r="N381" s="146">
        <v>120</v>
      </c>
      <c r="O381" s="146">
        <v>31.789000000000001</v>
      </c>
      <c r="P381" s="146">
        <v>2.5630000000000002</v>
      </c>
      <c r="Q381" s="78">
        <v>154.352</v>
      </c>
      <c r="R381" s="146">
        <v>0</v>
      </c>
      <c r="S381" s="146">
        <v>0</v>
      </c>
      <c r="T381" s="146">
        <v>-9.3960000000000008</v>
      </c>
      <c r="U381" s="146">
        <v>6.1970000000000001</v>
      </c>
      <c r="V381" s="78">
        <v>-3.1990000000000007</v>
      </c>
      <c r="W381" s="146">
        <v>-12.571999999999999</v>
      </c>
      <c r="X381" s="146">
        <v>-15.006</v>
      </c>
      <c r="Y381" s="146">
        <v>-30.363</v>
      </c>
      <c r="Z381" s="146">
        <v>-32.008000000000003</v>
      </c>
      <c r="AA381" s="78">
        <v>-77.37700000000001</v>
      </c>
      <c r="AB381" s="146">
        <v>-29.255143</v>
      </c>
      <c r="AC381" s="146">
        <v>-16.447282999999999</v>
      </c>
      <c r="AD381" s="146">
        <v>-4.0223110000000002</v>
      </c>
      <c r="AE381" s="146">
        <v>-14.493489</v>
      </c>
      <c r="AF381" s="78">
        <v>-34.963082999999997</v>
      </c>
      <c r="AG381" s="146">
        <v>-3.9759139999999999</v>
      </c>
      <c r="AH381" s="146">
        <v>4.4474429999999998</v>
      </c>
      <c r="AI381" s="146">
        <v>0</v>
      </c>
      <c r="AJ381" s="146">
        <v>21.834236000000001</v>
      </c>
      <c r="AK381" s="78">
        <v>26.281679</v>
      </c>
      <c r="AL381" s="146">
        <v>17.628240999999999</v>
      </c>
      <c r="AM381" s="146">
        <v>17.628240999999999</v>
      </c>
      <c r="AN381" s="146">
        <v>34.985641000000001</v>
      </c>
      <c r="AO381" s="146">
        <v>34.985641000000001</v>
      </c>
      <c r="AP381" s="146">
        <v>0</v>
      </c>
      <c r="AQ381" s="350">
        <v>0</v>
      </c>
      <c r="AR381" s="146">
        <v>0</v>
      </c>
      <c r="AS381" s="350">
        <f t="shared" si="60"/>
        <v>0</v>
      </c>
      <c r="AT381" s="78">
        <v>52.613882000000004</v>
      </c>
      <c r="AU381" s="78">
        <v>52.613882000000004</v>
      </c>
      <c r="AV381" s="146">
        <v>0</v>
      </c>
      <c r="AW381" s="146">
        <v>0</v>
      </c>
      <c r="AX381" s="146">
        <v>230.48400000000001</v>
      </c>
      <c r="AY381" s="146">
        <v>5.2999890000000001</v>
      </c>
      <c r="AZ381" s="78">
        <v>235.78398900000002</v>
      </c>
      <c r="BA381" s="146">
        <v>-9.4423000000000007E-2</v>
      </c>
      <c r="BB381"/>
      <c r="BC381" s="165" t="str">
        <f t="shared" si="61"/>
        <v>ns</v>
      </c>
      <c r="BD381" s="463"/>
    </row>
    <row r="382" spans="1:56">
      <c r="A382" s="21" t="s">
        <v>379</v>
      </c>
      <c r="B382" s="29" t="s">
        <v>28</v>
      </c>
      <c r="C382" s="98">
        <v>-283</v>
      </c>
      <c r="D382" s="98">
        <v>-206</v>
      </c>
      <c r="E382" s="98">
        <v>-218</v>
      </c>
      <c r="F382" s="98">
        <v>-155</v>
      </c>
      <c r="G382" s="103">
        <v>-862</v>
      </c>
      <c r="H382" s="92">
        <v>-268.990429636236</v>
      </c>
      <c r="I382" s="92">
        <v>-199.79881212531001</v>
      </c>
      <c r="J382" s="92">
        <v>-182.676621739138</v>
      </c>
      <c r="K382" s="92">
        <v>-220.43682733193</v>
      </c>
      <c r="L382" s="93">
        <v>-871.90269083261398</v>
      </c>
      <c r="M382" s="92">
        <v>-273.49693444812902</v>
      </c>
      <c r="N382" s="92">
        <v>-204.28746604931999</v>
      </c>
      <c r="O382" s="92">
        <v>-184.240198361701</v>
      </c>
      <c r="P382" s="92">
        <v>-187.69207125400601</v>
      </c>
      <c r="Q382" s="93">
        <v>-849.71667011315697</v>
      </c>
      <c r="R382" s="92">
        <v>-251.05499166710101</v>
      </c>
      <c r="S382" s="92">
        <v>-185.59500991395899</v>
      </c>
      <c r="T382" s="92">
        <v>-211.56056390019799</v>
      </c>
      <c r="U382" s="92">
        <v>-256.07603870524002</v>
      </c>
      <c r="V382" s="93">
        <v>-904.28660418649804</v>
      </c>
      <c r="W382" s="92">
        <v>-254.17393977016701</v>
      </c>
      <c r="X382" s="92">
        <v>-210.422446581781</v>
      </c>
      <c r="Y382" s="92">
        <v>-178.63524093247099</v>
      </c>
      <c r="Z382" s="92">
        <v>-228.89079627729001</v>
      </c>
      <c r="AA382" s="93">
        <v>-872.12242356170896</v>
      </c>
      <c r="AB382" s="92">
        <v>-281.15528173137801</v>
      </c>
      <c r="AC382" s="92">
        <v>-189.918686916751</v>
      </c>
      <c r="AD382" s="92">
        <v>-208.62138201824601</v>
      </c>
      <c r="AE382" s="92">
        <v>-197.84327578716201</v>
      </c>
      <c r="AF382" s="93">
        <v>-877.53862645353604</v>
      </c>
      <c r="AG382" s="92">
        <v>-118.30241800237999</v>
      </c>
      <c r="AH382" s="92">
        <v>-206.76408811131199</v>
      </c>
      <c r="AI382" s="92">
        <v>-189.46796198636</v>
      </c>
      <c r="AJ382" s="92">
        <v>-206.50748577839099</v>
      </c>
      <c r="AK382" s="93">
        <v>-721.041953878443</v>
      </c>
      <c r="AL382" s="92">
        <v>-280.78151772703399</v>
      </c>
      <c r="AM382" s="92">
        <v>-74.906517727033901</v>
      </c>
      <c r="AN382" s="92">
        <v>-211.21789147768101</v>
      </c>
      <c r="AO382" s="92">
        <v>-3.3968914776810095</v>
      </c>
      <c r="AP382" s="92">
        <v>-207.869819399737</v>
      </c>
      <c r="AQ382" s="346">
        <v>-20.722819399737105</v>
      </c>
      <c r="AR382" s="92">
        <v>-232.165162072779</v>
      </c>
      <c r="AS382" s="406">
        <f t="shared" si="60"/>
        <v>-44.846162072778995</v>
      </c>
      <c r="AT382" s="93">
        <v>-932.03439067723104</v>
      </c>
      <c r="AU382" s="93">
        <v>-143.87239067723101</v>
      </c>
      <c r="AV382" s="92">
        <v>-110.10822260689901</v>
      </c>
      <c r="AW382" s="92">
        <v>15.021908004306901</v>
      </c>
      <c r="AX382" s="92">
        <v>-2.3016549613971802</v>
      </c>
      <c r="AY382" s="92">
        <v>-44.032192737309799</v>
      </c>
      <c r="AZ382" s="93">
        <v>-141.420162301299</v>
      </c>
      <c r="BA382" s="92">
        <v>-55.624789006414801</v>
      </c>
      <c r="BB382" s="288"/>
      <c r="BC382" s="165">
        <f t="shared" si="61"/>
        <v>-0.49481712001652511</v>
      </c>
      <c r="BD382" s="463"/>
    </row>
    <row r="383" spans="1:56">
      <c r="A383" s="94" t="s">
        <v>380</v>
      </c>
      <c r="B383" s="31" t="s">
        <v>30</v>
      </c>
      <c r="C383" s="95"/>
      <c r="D383" s="95"/>
      <c r="E383" s="95"/>
      <c r="F383" s="96"/>
      <c r="G383" s="97"/>
      <c r="H383" s="96">
        <v>-40.409999999999997</v>
      </c>
      <c r="I383" s="96">
        <v>-11.530000000000001</v>
      </c>
      <c r="J383" s="96">
        <v>4.5919999999999996</v>
      </c>
      <c r="K383" s="96">
        <v>0</v>
      </c>
      <c r="L383" s="97">
        <v>-47.347999999999999</v>
      </c>
      <c r="M383" s="96">
        <v>-57.61</v>
      </c>
      <c r="N383" s="96">
        <v>-3.1851777258163807</v>
      </c>
      <c r="O383" s="96">
        <v>0</v>
      </c>
      <c r="P383" s="96">
        <v>0</v>
      </c>
      <c r="Q383" s="97">
        <v>-60.79517772581638</v>
      </c>
      <c r="R383" s="96">
        <v>-60.659478257471001</v>
      </c>
      <c r="S383" s="96">
        <v>-1.2767529076764701</v>
      </c>
      <c r="T383" s="96">
        <v>0</v>
      </c>
      <c r="U383" s="96">
        <v>0</v>
      </c>
      <c r="V383" s="97">
        <v>-61.936231165147468</v>
      </c>
      <c r="W383" s="96">
        <v>-77.58</v>
      </c>
      <c r="X383" s="96">
        <v>-3.2250000000000085</v>
      </c>
      <c r="Y383" s="96">
        <v>-2.36</v>
      </c>
      <c r="Z383" s="96">
        <v>-3.4829999999885786E-3</v>
      </c>
      <c r="AA383" s="97">
        <v>-83.168482999999995</v>
      </c>
      <c r="AB383" s="96">
        <v>-83.168999999999997</v>
      </c>
      <c r="AC383" s="96">
        <v>-2.4830000000000041</v>
      </c>
      <c r="AD383" s="96">
        <v>0</v>
      </c>
      <c r="AE383" s="96">
        <v>0</v>
      </c>
      <c r="AF383" s="97">
        <v>-85.652000000000001</v>
      </c>
      <c r="AG383" s="96">
        <v>57.949520000000007</v>
      </c>
      <c r="AH383" s="96">
        <v>0.24509338999999386</v>
      </c>
      <c r="AI383" s="96">
        <v>0</v>
      </c>
      <c r="AJ383" s="96">
        <v>0</v>
      </c>
      <c r="AK383" s="97">
        <v>58.194613390000001</v>
      </c>
      <c r="AL383" s="96">
        <v>-56.442258822423739</v>
      </c>
      <c r="AM383" s="96">
        <v>-56.442258822423739</v>
      </c>
      <c r="AN383" s="96">
        <v>-3.5684177576257525E-2</v>
      </c>
      <c r="AO383" s="96">
        <v>-3.5684177576257525E-2</v>
      </c>
      <c r="AP383" s="96">
        <v>0</v>
      </c>
      <c r="AQ383" s="347">
        <v>0</v>
      </c>
      <c r="AR383" s="96">
        <v>0</v>
      </c>
      <c r="AS383" s="347">
        <f t="shared" si="60"/>
        <v>0</v>
      </c>
      <c r="AT383" s="97">
        <v>-56.477942999999996</v>
      </c>
      <c r="AU383" s="97">
        <v>-56.477942999999996</v>
      </c>
      <c r="AV383" s="96">
        <v>-71.591444899999999</v>
      </c>
      <c r="AW383" s="96">
        <v>-5.7124091000000021</v>
      </c>
      <c r="AX383" s="96">
        <v>0</v>
      </c>
      <c r="AY383" s="96">
        <v>0</v>
      </c>
      <c r="AZ383" s="97">
        <v>-77.303854000000001</v>
      </c>
      <c r="BA383" s="96">
        <v>0</v>
      </c>
      <c r="BB383"/>
      <c r="BC383" s="165">
        <f t="shared" si="61"/>
        <v>-1</v>
      </c>
      <c r="BD383" s="463"/>
    </row>
    <row r="384" spans="1:56">
      <c r="A384" s="21" t="s">
        <v>381</v>
      </c>
      <c r="B384" s="28" t="s">
        <v>32</v>
      </c>
      <c r="C384" s="60">
        <v>-720</v>
      </c>
      <c r="D384" s="60">
        <v>-538</v>
      </c>
      <c r="E384" s="60">
        <v>-718</v>
      </c>
      <c r="F384" s="60">
        <v>-245</v>
      </c>
      <c r="G384" s="61">
        <v>-2221</v>
      </c>
      <c r="H384" s="60">
        <v>-974.82</v>
      </c>
      <c r="I384" s="60">
        <v>-98.022000000000105</v>
      </c>
      <c r="J384" s="60">
        <v>-806.89800000000002</v>
      </c>
      <c r="K384" s="60">
        <v>-340.19</v>
      </c>
      <c r="L384" s="61">
        <v>-2219.9299999999998</v>
      </c>
      <c r="M384" s="134">
        <v>-439.928</v>
      </c>
      <c r="N384" s="134">
        <v>-257.94099999999997</v>
      </c>
      <c r="O384" s="134">
        <v>-290.53100000000001</v>
      </c>
      <c r="P384" s="134">
        <v>-516.94299999999998</v>
      </c>
      <c r="Q384" s="61">
        <v>-1505.3430000000001</v>
      </c>
      <c r="R384" s="134">
        <v>-363.483</v>
      </c>
      <c r="S384" s="134">
        <v>-192.060791839187</v>
      </c>
      <c r="T384" s="134">
        <v>-374.02651788908997</v>
      </c>
      <c r="U384" s="134">
        <v>-319.08449524619198</v>
      </c>
      <c r="V384" s="61">
        <v>-1248.6548049744699</v>
      </c>
      <c r="W384" s="134">
        <v>-425.47644240691199</v>
      </c>
      <c r="X384" s="134">
        <v>-295.50147433258297</v>
      </c>
      <c r="Y384" s="134">
        <v>-278.175661120386</v>
      </c>
      <c r="Z384" s="134">
        <v>-369.94665375656001</v>
      </c>
      <c r="AA384" s="61">
        <v>-1369.1002316164399</v>
      </c>
      <c r="AB384" s="134">
        <v>-182.040059994313</v>
      </c>
      <c r="AC384" s="134">
        <v>-455.61297530647698</v>
      </c>
      <c r="AD384" s="134">
        <v>-212.07227124183501</v>
      </c>
      <c r="AE384" s="134">
        <v>-266.18499251678202</v>
      </c>
      <c r="AF384" s="61">
        <v>-1115.9102990594099</v>
      </c>
      <c r="AG384" s="134">
        <v>-104.335260026166</v>
      </c>
      <c r="AH384" s="134">
        <v>-102.10752836919301</v>
      </c>
      <c r="AI384" s="134">
        <v>-189.34123072671201</v>
      </c>
      <c r="AJ384" s="134">
        <v>-19.418788857374</v>
      </c>
      <c r="AK384" s="61">
        <v>-415.20280797944599</v>
      </c>
      <c r="AL384" s="134">
        <v>-254.95047227060201</v>
      </c>
      <c r="AM384" s="134">
        <v>-242.615472270602</v>
      </c>
      <c r="AN384" s="134">
        <v>-11.1695546324924</v>
      </c>
      <c r="AO384" s="134">
        <v>-36.310748319611008</v>
      </c>
      <c r="AP384" s="134">
        <v>-260.98717960554399</v>
      </c>
      <c r="AQ384" s="348">
        <v>-252.34198591842699</v>
      </c>
      <c r="AR384" s="134">
        <v>-433.27088063477697</v>
      </c>
      <c r="AS384" s="348">
        <f t="shared" si="60"/>
        <v>-327.36227921423301</v>
      </c>
      <c r="AT384" s="61">
        <v>-960.378087143416</v>
      </c>
      <c r="AU384" s="61">
        <v>-858.630485722873</v>
      </c>
      <c r="AV384" s="134">
        <v>-362.66726610297502</v>
      </c>
      <c r="AW384" s="134">
        <v>-50.662768703460003</v>
      </c>
      <c r="AX384" s="134">
        <v>-105.292816386319</v>
      </c>
      <c r="AY384" s="134">
        <v>-306.10087278894599</v>
      </c>
      <c r="AZ384" s="61">
        <v>-824.72372398170103</v>
      </c>
      <c r="BA384" s="134">
        <v>-162.62314728778</v>
      </c>
      <c r="BB384"/>
      <c r="BC384" s="165">
        <f t="shared" si="61"/>
        <v>-0.55159132767828822</v>
      </c>
      <c r="BD384" s="463"/>
    </row>
    <row r="385" spans="1:56">
      <c r="A385" s="21" t="s">
        <v>382</v>
      </c>
      <c r="B385" s="29" t="s">
        <v>34</v>
      </c>
      <c r="C385" s="98">
        <v>14</v>
      </c>
      <c r="D385" s="98">
        <v>79</v>
      </c>
      <c r="E385" s="98">
        <v>-135</v>
      </c>
      <c r="F385" s="98">
        <v>-187</v>
      </c>
      <c r="G385" s="103">
        <v>-229</v>
      </c>
      <c r="H385" s="92">
        <v>-10.068</v>
      </c>
      <c r="I385" s="92">
        <v>-1.8939999999999999</v>
      </c>
      <c r="J385" s="92">
        <v>-5.5990000000000002</v>
      </c>
      <c r="K385" s="92">
        <v>-9.3330000000000002</v>
      </c>
      <c r="L385" s="93">
        <v>-26.893999999999998</v>
      </c>
      <c r="M385" s="92">
        <v>-8.7620000000000005</v>
      </c>
      <c r="N385" s="92">
        <v>12.439</v>
      </c>
      <c r="O385" s="92">
        <v>3.0680000000000001</v>
      </c>
      <c r="P385" s="92">
        <v>-12.836</v>
      </c>
      <c r="Q385" s="93">
        <v>-6.0910000000000002</v>
      </c>
      <c r="R385" s="92">
        <v>-1.7210000000000001</v>
      </c>
      <c r="S385" s="92">
        <v>2.0000000000006679E-3</v>
      </c>
      <c r="T385" s="92">
        <v>-2.234</v>
      </c>
      <c r="U385" s="92">
        <v>-80.156999999999996</v>
      </c>
      <c r="V385" s="93">
        <v>-84.11</v>
      </c>
      <c r="W385" s="92">
        <v>1.5529999999999999</v>
      </c>
      <c r="X385" s="92">
        <v>-15.002000000000001</v>
      </c>
      <c r="Y385" s="92">
        <v>-5.343</v>
      </c>
      <c r="Z385" s="92">
        <v>-9.5909999999999993</v>
      </c>
      <c r="AA385" s="93">
        <v>-28.382999999999999</v>
      </c>
      <c r="AB385" s="92">
        <v>-36.494</v>
      </c>
      <c r="AC385" s="92">
        <v>-1.0049999999999999</v>
      </c>
      <c r="AD385" s="92">
        <v>1.768</v>
      </c>
      <c r="AE385" s="92">
        <v>6.258</v>
      </c>
      <c r="AF385" s="93">
        <v>-29.472999999999999</v>
      </c>
      <c r="AG385" s="92">
        <v>0.66400000000000003</v>
      </c>
      <c r="AH385" s="92">
        <v>-4.0250000000000004</v>
      </c>
      <c r="AI385" s="92">
        <v>-2.4750000000000001</v>
      </c>
      <c r="AJ385" s="92">
        <v>-6.149</v>
      </c>
      <c r="AK385" s="93">
        <v>-11.984999999999999</v>
      </c>
      <c r="AL385" s="92">
        <v>-1.9810000000000001</v>
      </c>
      <c r="AM385" s="92">
        <v>-1.677</v>
      </c>
      <c r="AN385" s="92">
        <v>-2.73</v>
      </c>
      <c r="AO385" s="92">
        <v>-2.5009999999999999</v>
      </c>
      <c r="AP385" s="92">
        <v>-0.877</v>
      </c>
      <c r="AQ385" s="346">
        <v>-0.85899999999999999</v>
      </c>
      <c r="AR385" s="92">
        <v>-3.57</v>
      </c>
      <c r="AS385" s="406">
        <f t="shared" si="60"/>
        <v>-3.6470000000000002</v>
      </c>
      <c r="AT385" s="93">
        <v>-9.1579999999999995</v>
      </c>
      <c r="AU385" s="93">
        <v>-8.6839999999999993</v>
      </c>
      <c r="AV385" s="92">
        <v>1.1120000000000001</v>
      </c>
      <c r="AW385" s="92">
        <v>-1.605</v>
      </c>
      <c r="AX385" s="92">
        <v>-1.5609999999999999</v>
      </c>
      <c r="AY385" s="92">
        <v>-14.488</v>
      </c>
      <c r="AZ385" s="93">
        <v>-16.542000000000002</v>
      </c>
      <c r="BA385" s="92">
        <v>-11.108000000000001</v>
      </c>
      <c r="BB385"/>
      <c r="BC385" s="165" t="str">
        <f t="shared" si="61"/>
        <v>ns</v>
      </c>
      <c r="BD385" s="463"/>
    </row>
    <row r="386" spans="1:56">
      <c r="A386" s="94" t="s">
        <v>383</v>
      </c>
      <c r="B386" s="31" t="s">
        <v>36</v>
      </c>
      <c r="C386" s="95"/>
      <c r="D386" s="95"/>
      <c r="E386" s="95"/>
      <c r="F386" s="96"/>
      <c r="G386" s="97"/>
      <c r="H386" s="96">
        <v>0</v>
      </c>
      <c r="I386" s="96">
        <v>0</v>
      </c>
      <c r="J386" s="96">
        <v>0</v>
      </c>
      <c r="K386" s="96">
        <v>0</v>
      </c>
      <c r="L386" s="97">
        <v>0</v>
      </c>
      <c r="M386" s="96">
        <v>0</v>
      </c>
      <c r="N386" s="96">
        <v>0</v>
      </c>
      <c r="O386" s="96">
        <v>0</v>
      </c>
      <c r="P386" s="96">
        <v>0</v>
      </c>
      <c r="Q386" s="97">
        <v>0</v>
      </c>
      <c r="R386" s="96">
        <v>0</v>
      </c>
      <c r="S386" s="96">
        <v>-4.5999999999999996</v>
      </c>
      <c r="T386" s="96">
        <v>0</v>
      </c>
      <c r="U386" s="96">
        <v>-75</v>
      </c>
      <c r="V386" s="97">
        <v>-79.599999999999994</v>
      </c>
      <c r="W386" s="96">
        <v>0</v>
      </c>
      <c r="X386" s="96">
        <v>0</v>
      </c>
      <c r="Y386" s="96">
        <v>0</v>
      </c>
      <c r="Z386" s="96">
        <v>0</v>
      </c>
      <c r="AA386" s="97">
        <v>0</v>
      </c>
      <c r="AB386" s="96">
        <v>0</v>
      </c>
      <c r="AC386" s="96">
        <v>0</v>
      </c>
      <c r="AD386" s="96">
        <v>0</v>
      </c>
      <c r="AE386" s="96">
        <v>0</v>
      </c>
      <c r="AF386" s="97">
        <v>0</v>
      </c>
      <c r="AG386" s="96">
        <v>0</v>
      </c>
      <c r="AH386" s="96">
        <v>0</v>
      </c>
      <c r="AI386" s="96">
        <v>0</v>
      </c>
      <c r="AJ386" s="96">
        <v>0</v>
      </c>
      <c r="AK386" s="97">
        <v>0</v>
      </c>
      <c r="AL386" s="96">
        <v>0</v>
      </c>
      <c r="AM386" s="96">
        <v>0</v>
      </c>
      <c r="AN386" s="96">
        <v>0</v>
      </c>
      <c r="AO386" s="96">
        <v>0</v>
      </c>
      <c r="AP386" s="96">
        <v>0</v>
      </c>
      <c r="AQ386" s="347">
        <v>0</v>
      </c>
      <c r="AR386" s="96">
        <v>0</v>
      </c>
      <c r="AS386" s="347">
        <f t="shared" si="60"/>
        <v>0</v>
      </c>
      <c r="AT386" s="97">
        <v>0</v>
      </c>
      <c r="AU386" s="97">
        <v>0</v>
      </c>
      <c r="AV386" s="96">
        <v>0</v>
      </c>
      <c r="AW386" s="96">
        <v>0</v>
      </c>
      <c r="AX386" s="96">
        <v>0</v>
      </c>
      <c r="AY386" s="96">
        <v>0</v>
      </c>
      <c r="AZ386" s="97">
        <v>0</v>
      </c>
      <c r="BA386" s="96">
        <v>0</v>
      </c>
      <c r="BB386"/>
      <c r="BC386" s="165" t="str">
        <f t="shared" si="61"/>
        <v>ns</v>
      </c>
      <c r="BD386" s="463"/>
    </row>
    <row r="387" spans="1:56">
      <c r="A387" s="21" t="s">
        <v>384</v>
      </c>
      <c r="B387" s="29" t="s">
        <v>38</v>
      </c>
      <c r="C387" s="98">
        <v>-1</v>
      </c>
      <c r="D387" s="98">
        <v>0</v>
      </c>
      <c r="E387" s="98">
        <v>190</v>
      </c>
      <c r="F387" s="98">
        <v>17</v>
      </c>
      <c r="G387" s="103">
        <v>206</v>
      </c>
      <c r="H387" s="98">
        <v>8.2416377662764404</v>
      </c>
      <c r="I387" s="98">
        <v>2.96745957578716</v>
      </c>
      <c r="J387" s="98">
        <v>26.909030845243802</v>
      </c>
      <c r="K387" s="98">
        <v>32.806589009807901</v>
      </c>
      <c r="L387" s="103">
        <v>70.924717197115299</v>
      </c>
      <c r="M387" s="135">
        <v>72.570448432115001</v>
      </c>
      <c r="N387" s="135">
        <v>106.853303773942</v>
      </c>
      <c r="O387" s="135">
        <v>-1.2015</v>
      </c>
      <c r="P387" s="135">
        <v>-1.25750000000003</v>
      </c>
      <c r="Q387" s="103">
        <v>176.964752206057</v>
      </c>
      <c r="R387" s="135">
        <v>17.894500000000001</v>
      </c>
      <c r="S387" s="135">
        <v>-0.41899982411326597</v>
      </c>
      <c r="T387" s="135">
        <v>1.87599905188031</v>
      </c>
      <c r="U387" s="135">
        <v>1.20349948386996</v>
      </c>
      <c r="V387" s="103">
        <v>20.554998711637001</v>
      </c>
      <c r="W387" s="135">
        <v>-5.5113663987176196</v>
      </c>
      <c r="X387" s="135">
        <v>18.842915519934301</v>
      </c>
      <c r="Y387" s="135">
        <v>-2.0929747307570099</v>
      </c>
      <c r="Z387" s="135">
        <v>-5.2447155910803804</v>
      </c>
      <c r="AA387" s="103">
        <v>5.99385879937926</v>
      </c>
      <c r="AB387" s="135">
        <v>2.7843988308537302</v>
      </c>
      <c r="AC387" s="135">
        <v>9.9952838697950206</v>
      </c>
      <c r="AD387" s="135">
        <v>9.2858079937891596</v>
      </c>
      <c r="AE387" s="135">
        <v>-25.690011444609802</v>
      </c>
      <c r="AF387" s="103">
        <v>-3.6245207501718801</v>
      </c>
      <c r="AG387" s="135">
        <v>-6.5738792702825197</v>
      </c>
      <c r="AH387" s="135">
        <v>-8.6949168883225791</v>
      </c>
      <c r="AI387" s="135">
        <v>-3.8869102362749</v>
      </c>
      <c r="AJ387" s="135">
        <v>-9.9482190598855809</v>
      </c>
      <c r="AK387" s="103">
        <v>-29.103925454765601</v>
      </c>
      <c r="AL387" s="135">
        <v>-8.4859001750799994</v>
      </c>
      <c r="AM387" s="135">
        <v>-8.4859001750799994</v>
      </c>
      <c r="AN387" s="135">
        <v>-8.9636334482399995</v>
      </c>
      <c r="AO387" s="135">
        <v>-8.9636334482400013</v>
      </c>
      <c r="AP387" s="135">
        <v>-9.2990002477889409</v>
      </c>
      <c r="AQ387" s="349">
        <v>-9.2990002477889</v>
      </c>
      <c r="AR387" s="135">
        <v>-16.305809507038202</v>
      </c>
      <c r="AS387" s="408">
        <f t="shared" si="60"/>
        <v>-16.305809507038202</v>
      </c>
      <c r="AT387" s="103">
        <v>-43.054343378147102</v>
      </c>
      <c r="AU387" s="103">
        <v>-43.054343378147102</v>
      </c>
      <c r="AV387" s="135">
        <v>-14.0664114165558</v>
      </c>
      <c r="AW387" s="135">
        <v>-18.946937234484199</v>
      </c>
      <c r="AX387" s="135">
        <v>-12.4163438022238</v>
      </c>
      <c r="AY387" s="135">
        <v>-12.3467118604856</v>
      </c>
      <c r="AZ387" s="103">
        <v>-57.776404313749403</v>
      </c>
      <c r="BA387" s="135">
        <v>-20.288067896339999</v>
      </c>
      <c r="BB387"/>
      <c r="BC387" s="165">
        <f t="shared" si="61"/>
        <v>0.44230587998168969</v>
      </c>
      <c r="BD387" s="463"/>
    </row>
    <row r="388" spans="1:56">
      <c r="A388" s="21" t="s">
        <v>385</v>
      </c>
      <c r="B388" s="29" t="s">
        <v>40</v>
      </c>
      <c r="C388" s="98">
        <v>0</v>
      </c>
      <c r="D388" s="98">
        <v>-6</v>
      </c>
      <c r="E388" s="98">
        <v>-1</v>
      </c>
      <c r="F388" s="98">
        <v>38</v>
      </c>
      <c r="G388" s="103">
        <v>31</v>
      </c>
      <c r="H388" s="98">
        <v>0</v>
      </c>
      <c r="I388" s="98">
        <v>2.93</v>
      </c>
      <c r="J388" s="98">
        <v>-50.033000000000001</v>
      </c>
      <c r="K388" s="98">
        <v>-6.8049999999999997</v>
      </c>
      <c r="L388" s="103">
        <v>-53.908000000000001</v>
      </c>
      <c r="M388" s="135">
        <v>-0.36899999999999999</v>
      </c>
      <c r="N388" s="135">
        <v>-0.11799999999999999</v>
      </c>
      <c r="O388" s="135">
        <v>-0.752</v>
      </c>
      <c r="P388" s="135">
        <v>-2.7170000000000001</v>
      </c>
      <c r="Q388" s="103">
        <v>-3.956</v>
      </c>
      <c r="R388" s="135">
        <v>16.643999999999998</v>
      </c>
      <c r="S388" s="135">
        <v>-0.20499999999999999</v>
      </c>
      <c r="T388" s="135">
        <v>-0.158</v>
      </c>
      <c r="U388" s="135">
        <v>-3.105</v>
      </c>
      <c r="V388" s="103">
        <v>13.176</v>
      </c>
      <c r="W388" s="135">
        <v>19.481999999999999</v>
      </c>
      <c r="X388" s="135">
        <v>4.0000000000013402E-3</v>
      </c>
      <c r="Y388" s="135">
        <v>0.27</v>
      </c>
      <c r="Z388" s="135">
        <v>-7.9930000000000003</v>
      </c>
      <c r="AA388" s="103">
        <v>11.763</v>
      </c>
      <c r="AB388" s="135">
        <v>0.17899999999999999</v>
      </c>
      <c r="AC388" s="135">
        <v>-0.23100000000000001</v>
      </c>
      <c r="AD388" s="135">
        <v>0.21199999999999999</v>
      </c>
      <c r="AE388" s="135">
        <v>-0.126</v>
      </c>
      <c r="AF388" s="103">
        <v>3.4000000000000002E-2</v>
      </c>
      <c r="AG388" s="135">
        <v>-9.0999999999999998E-2</v>
      </c>
      <c r="AH388" s="135">
        <v>3.6139999999999999</v>
      </c>
      <c r="AI388" s="135">
        <v>-6.0000000000000001E-3</v>
      </c>
      <c r="AJ388" s="135">
        <v>-5.3999999999999999E-2</v>
      </c>
      <c r="AK388" s="103">
        <v>3.4630000000000001</v>
      </c>
      <c r="AL388" s="135">
        <v>-1E-3</v>
      </c>
      <c r="AM388" s="135">
        <v>-1E-3</v>
      </c>
      <c r="AN388" s="135">
        <v>2E-3</v>
      </c>
      <c r="AO388" s="135">
        <v>2E-3</v>
      </c>
      <c r="AP388" s="135">
        <v>4.0000000000000001E-3</v>
      </c>
      <c r="AQ388" s="349">
        <v>4.0000000000000001E-3</v>
      </c>
      <c r="AR388" s="135">
        <v>2E-3</v>
      </c>
      <c r="AS388" s="408">
        <f t="shared" si="60"/>
        <v>2E-3</v>
      </c>
      <c r="AT388" s="103">
        <v>7.0000000000000001E-3</v>
      </c>
      <c r="AU388" s="103">
        <v>7.0000000000000001E-3</v>
      </c>
      <c r="AV388" s="135">
        <v>0</v>
      </c>
      <c r="AW388" s="135">
        <v>0</v>
      </c>
      <c r="AX388" s="135">
        <v>-1E-3</v>
      </c>
      <c r="AY388" s="135">
        <v>-2.5990000000000002</v>
      </c>
      <c r="AZ388" s="103">
        <v>-2.6</v>
      </c>
      <c r="BA388" s="135">
        <v>0</v>
      </c>
      <c r="BB388"/>
      <c r="BC388" s="165" t="str">
        <f t="shared" si="61"/>
        <v>ns</v>
      </c>
      <c r="BD388" s="463"/>
    </row>
    <row r="389" spans="1:56">
      <c r="A389" s="21" t="s">
        <v>386</v>
      </c>
      <c r="B389" s="29" t="s">
        <v>42</v>
      </c>
      <c r="C389" s="98">
        <v>0</v>
      </c>
      <c r="D389" s="98">
        <v>0</v>
      </c>
      <c r="E389" s="98">
        <v>0</v>
      </c>
      <c r="F389" s="98">
        <v>0</v>
      </c>
      <c r="G389" s="103">
        <v>0</v>
      </c>
      <c r="H389" s="98">
        <v>0</v>
      </c>
      <c r="I389" s="98">
        <v>0</v>
      </c>
      <c r="J389" s="98">
        <v>0</v>
      </c>
      <c r="K389" s="98">
        <v>-491</v>
      </c>
      <c r="L389" s="103">
        <v>-491</v>
      </c>
      <c r="M389" s="135">
        <v>0</v>
      </c>
      <c r="N389" s="135">
        <v>0</v>
      </c>
      <c r="O389" s="135">
        <v>0</v>
      </c>
      <c r="P389" s="135">
        <v>186.45099999999999</v>
      </c>
      <c r="Q389" s="103">
        <v>186.45099999999999</v>
      </c>
      <c r="R389" s="135">
        <v>85.569000000000003</v>
      </c>
      <c r="S389" s="135">
        <v>0</v>
      </c>
      <c r="T389" s="135">
        <v>0</v>
      </c>
      <c r="U389" s="135">
        <v>0</v>
      </c>
      <c r="V389" s="103">
        <v>85.569000000000003</v>
      </c>
      <c r="W389" s="135">
        <v>0</v>
      </c>
      <c r="X389" s="135">
        <v>0</v>
      </c>
      <c r="Y389" s="135">
        <v>0</v>
      </c>
      <c r="Z389" s="135">
        <v>-611.09199999999998</v>
      </c>
      <c r="AA389" s="103">
        <v>-611.09199999999998</v>
      </c>
      <c r="AB389" s="135">
        <v>0</v>
      </c>
      <c r="AC389" s="135">
        <v>0</v>
      </c>
      <c r="AD389" s="135">
        <v>0</v>
      </c>
      <c r="AE389" s="135">
        <v>-903</v>
      </c>
      <c r="AF389" s="103">
        <v>-903</v>
      </c>
      <c r="AG389" s="135">
        <v>0</v>
      </c>
      <c r="AH389" s="135">
        <v>0</v>
      </c>
      <c r="AI389" s="135">
        <v>0</v>
      </c>
      <c r="AJ389" s="135">
        <v>0</v>
      </c>
      <c r="AK389" s="103">
        <v>0</v>
      </c>
      <c r="AL389" s="135">
        <v>0</v>
      </c>
      <c r="AM389" s="135">
        <v>0</v>
      </c>
      <c r="AN389" s="135">
        <v>0</v>
      </c>
      <c r="AO389" s="135">
        <v>0</v>
      </c>
      <c r="AP389" s="135">
        <v>0</v>
      </c>
      <c r="AQ389" s="349">
        <v>0</v>
      </c>
      <c r="AR389" s="135">
        <v>0</v>
      </c>
      <c r="AS389" s="408">
        <f t="shared" si="60"/>
        <v>0</v>
      </c>
      <c r="AT389" s="103">
        <v>0</v>
      </c>
      <c r="AU389" s="103">
        <v>0</v>
      </c>
      <c r="AV389" s="135">
        <v>0</v>
      </c>
      <c r="AW389" s="135">
        <v>0</v>
      </c>
      <c r="AX389" s="135">
        <v>0</v>
      </c>
      <c r="AY389" s="135">
        <v>-9.3689999999999998</v>
      </c>
      <c r="AZ389" s="103">
        <v>-9.3689999999999998</v>
      </c>
      <c r="BA389" s="135">
        <v>0</v>
      </c>
      <c r="BB389"/>
      <c r="BC389" s="165" t="str">
        <f t="shared" si="61"/>
        <v>ns</v>
      </c>
      <c r="BD389" s="463"/>
    </row>
    <row r="390" spans="1:56">
      <c r="A390" s="21" t="s">
        <v>387</v>
      </c>
      <c r="B390" s="28" t="s">
        <v>44</v>
      </c>
      <c r="C390" s="60">
        <v>-707</v>
      </c>
      <c r="D390" s="60">
        <v>-465</v>
      </c>
      <c r="E390" s="60">
        <v>-664</v>
      </c>
      <c r="F390" s="60">
        <v>-377</v>
      </c>
      <c r="G390" s="61">
        <v>-2213</v>
      </c>
      <c r="H390" s="60">
        <v>-976.64636223372304</v>
      </c>
      <c r="I390" s="60">
        <v>-94.018540424212802</v>
      </c>
      <c r="J390" s="60">
        <v>-835.62096915475604</v>
      </c>
      <c r="K390" s="60">
        <v>-814.52141099019195</v>
      </c>
      <c r="L390" s="61">
        <v>-2720.8072828028799</v>
      </c>
      <c r="M390" s="134">
        <v>-376.488551567885</v>
      </c>
      <c r="N390" s="134">
        <v>-138.766696226058</v>
      </c>
      <c r="O390" s="134">
        <v>-289.41649999999998</v>
      </c>
      <c r="P390" s="134">
        <v>-347.30250000000001</v>
      </c>
      <c r="Q390" s="61">
        <v>-1151.9742477939401</v>
      </c>
      <c r="R390" s="134">
        <v>-245.09649999999999</v>
      </c>
      <c r="S390" s="134">
        <v>-192.68279166330001</v>
      </c>
      <c r="T390" s="134">
        <v>-374.542518837209</v>
      </c>
      <c r="U390" s="134">
        <v>-401.14299576232202</v>
      </c>
      <c r="V390" s="61">
        <v>-1213.4648062628301</v>
      </c>
      <c r="W390" s="134">
        <v>-409.95280880563001</v>
      </c>
      <c r="X390" s="134">
        <v>-291.656558812649</v>
      </c>
      <c r="Y390" s="134">
        <v>-285.341635851143</v>
      </c>
      <c r="Z390" s="134">
        <v>-1003.86736934764</v>
      </c>
      <c r="AA390" s="61">
        <v>-1990.81837281706</v>
      </c>
      <c r="AB390" s="134">
        <v>-215.57066116345999</v>
      </c>
      <c r="AC390" s="134">
        <v>-446.85369143668203</v>
      </c>
      <c r="AD390" s="134">
        <v>-200.80646324804499</v>
      </c>
      <c r="AE390" s="134">
        <v>-1188.7430039613901</v>
      </c>
      <c r="AF390" s="61">
        <v>-2051.9738198095802</v>
      </c>
      <c r="AG390" s="134">
        <v>-110.33613929644901</v>
      </c>
      <c r="AH390" s="134">
        <v>-111.213445257516</v>
      </c>
      <c r="AI390" s="134">
        <v>-195.70914096298699</v>
      </c>
      <c r="AJ390" s="134">
        <v>-35.570007917259701</v>
      </c>
      <c r="AK390" s="61">
        <v>-452.82873343421102</v>
      </c>
      <c r="AL390" s="134">
        <v>-265.418372445682</v>
      </c>
      <c r="AM390" s="134">
        <v>-252.77937244568199</v>
      </c>
      <c r="AN390" s="134">
        <v>-22.861188080732401</v>
      </c>
      <c r="AO390" s="134">
        <v>-47.773381767850992</v>
      </c>
      <c r="AP390" s="134">
        <v>-271.159179853333</v>
      </c>
      <c r="AQ390" s="348">
        <v>-262.49598616621603</v>
      </c>
      <c r="AR390" s="134">
        <v>-453.14469014181498</v>
      </c>
      <c r="AS390" s="348">
        <f t="shared" si="60"/>
        <v>-347.31308872127107</v>
      </c>
      <c r="AT390" s="61">
        <v>-1012.58343052156</v>
      </c>
      <c r="AU390" s="61">
        <v>-910.36182910102002</v>
      </c>
      <c r="AV390" s="134">
        <v>-375.62167751953098</v>
      </c>
      <c r="AW390" s="134">
        <v>-71.214705937944203</v>
      </c>
      <c r="AX390" s="134">
        <v>-119.27116018854301</v>
      </c>
      <c r="AY390" s="134">
        <v>-344.90358464943102</v>
      </c>
      <c r="AZ390" s="61">
        <v>-911.01112829545002</v>
      </c>
      <c r="BA390" s="134">
        <v>-194.01921518411999</v>
      </c>
      <c r="BB390"/>
      <c r="BC390" s="165">
        <f t="shared" si="61"/>
        <v>-0.48347173021175893</v>
      </c>
      <c r="BD390" s="463"/>
    </row>
    <row r="391" spans="1:56">
      <c r="A391" s="21" t="s">
        <v>388</v>
      </c>
      <c r="B391" s="29" t="s">
        <v>46</v>
      </c>
      <c r="C391" s="98">
        <v>257</v>
      </c>
      <c r="D391" s="98">
        <v>254</v>
      </c>
      <c r="E391" s="98">
        <v>345</v>
      </c>
      <c r="F391" s="98">
        <v>258</v>
      </c>
      <c r="G391" s="103">
        <v>1114</v>
      </c>
      <c r="H391" s="98">
        <v>392.35300000000001</v>
      </c>
      <c r="I391" s="98">
        <v>171.69200000000001</v>
      </c>
      <c r="J391" s="98">
        <v>302.86599999999999</v>
      </c>
      <c r="K391" s="98">
        <v>58.195999999999998</v>
      </c>
      <c r="L391" s="103">
        <v>925.10699999999997</v>
      </c>
      <c r="M391" s="135">
        <v>115.599</v>
      </c>
      <c r="N391" s="135">
        <v>134.042</v>
      </c>
      <c r="O391" s="135">
        <v>103.408</v>
      </c>
      <c r="P391" s="135">
        <v>-8.843</v>
      </c>
      <c r="Q391" s="103">
        <v>344.20600000000002</v>
      </c>
      <c r="R391" s="135">
        <v>125.81399999999999</v>
      </c>
      <c r="S391" s="135">
        <v>100.215856314088</v>
      </c>
      <c r="T391" s="135">
        <v>150.820024947169</v>
      </c>
      <c r="U391" s="135">
        <v>198.88462851343499</v>
      </c>
      <c r="V391" s="103">
        <v>575.73450977469099</v>
      </c>
      <c r="W391" s="135">
        <v>110.94179871946299</v>
      </c>
      <c r="X391" s="135">
        <v>93.662283853951607</v>
      </c>
      <c r="Y391" s="135">
        <v>56.229854458375698</v>
      </c>
      <c r="Z391" s="135">
        <v>1278.3088124768899</v>
      </c>
      <c r="AA391" s="103">
        <v>1539.14274950868</v>
      </c>
      <c r="AB391" s="135">
        <v>39.163307364230903</v>
      </c>
      <c r="AC391" s="135">
        <v>184.687642299701</v>
      </c>
      <c r="AD391" s="135">
        <v>95.660913187611897</v>
      </c>
      <c r="AE391" s="135">
        <v>21.4110126048799</v>
      </c>
      <c r="AF391" s="103">
        <v>340.92287545642398</v>
      </c>
      <c r="AG391" s="135">
        <v>31.150549602754101</v>
      </c>
      <c r="AH391" s="135">
        <v>43.8374766778254</v>
      </c>
      <c r="AI391" s="135">
        <v>48.962548880968598</v>
      </c>
      <c r="AJ391" s="135">
        <v>23.783862238206499</v>
      </c>
      <c r="AK391" s="103">
        <v>147.734437399755</v>
      </c>
      <c r="AL391" s="135">
        <v>53.6533324362169</v>
      </c>
      <c r="AM391" s="135">
        <v>50.185332436216903</v>
      </c>
      <c r="AN391" s="135">
        <v>1.41671216803902</v>
      </c>
      <c r="AO391" s="135">
        <v>6.4977288448203936</v>
      </c>
      <c r="AP391" s="135">
        <v>18.648397719461599</v>
      </c>
      <c r="AQ391" s="349">
        <v>16.5443810426802</v>
      </c>
      <c r="AR391" s="135">
        <v>269.301065551318</v>
      </c>
      <c r="AS391" s="408">
        <f t="shared" si="60"/>
        <v>241.3788743536345</v>
      </c>
      <c r="AT391" s="103">
        <v>343.019507875035</v>
      </c>
      <c r="AU391" s="103">
        <v>314.60631667735203</v>
      </c>
      <c r="AV391" s="135">
        <v>88.237709279271897</v>
      </c>
      <c r="AW391" s="135">
        <v>65.194599285335698</v>
      </c>
      <c r="AX391" s="135">
        <v>64.635530662316597</v>
      </c>
      <c r="AY391" s="135">
        <v>127.642600758047</v>
      </c>
      <c r="AZ391" s="103">
        <v>345.710439984971</v>
      </c>
      <c r="BA391" s="135">
        <v>81.621295193376994</v>
      </c>
      <c r="BB391"/>
      <c r="BC391" s="165">
        <f t="shared" si="61"/>
        <v>-7.4983973858092634E-2</v>
      </c>
      <c r="BD391" s="463"/>
    </row>
    <row r="392" spans="1:56">
      <c r="A392" s="21" t="s">
        <v>389</v>
      </c>
      <c r="B392" s="29" t="s">
        <v>48</v>
      </c>
      <c r="C392" s="98">
        <v>0</v>
      </c>
      <c r="D392" s="98">
        <v>0</v>
      </c>
      <c r="E392" s="98">
        <v>0</v>
      </c>
      <c r="F392" s="98">
        <v>0</v>
      </c>
      <c r="G392" s="103">
        <v>0</v>
      </c>
      <c r="H392" s="98">
        <v>0</v>
      </c>
      <c r="I392" s="98">
        <v>0</v>
      </c>
      <c r="J392" s="98">
        <v>1272.184</v>
      </c>
      <c r="K392" s="98">
        <v>5.0999999999999997E-2</v>
      </c>
      <c r="L392" s="103">
        <v>1272.2349999999999</v>
      </c>
      <c r="M392" s="135">
        <v>0</v>
      </c>
      <c r="N392" s="135">
        <v>0</v>
      </c>
      <c r="O392" s="135">
        <v>0</v>
      </c>
      <c r="P392" s="135">
        <v>0</v>
      </c>
      <c r="Q392" s="103">
        <v>0</v>
      </c>
      <c r="R392" s="135">
        <v>0</v>
      </c>
      <c r="S392" s="135">
        <v>0</v>
      </c>
      <c r="T392" s="135">
        <v>0</v>
      </c>
      <c r="U392" s="135">
        <v>0</v>
      </c>
      <c r="V392" s="103">
        <v>0</v>
      </c>
      <c r="W392" s="135">
        <v>0</v>
      </c>
      <c r="X392" s="135">
        <v>0</v>
      </c>
      <c r="Y392" s="135">
        <v>0</v>
      </c>
      <c r="Z392" s="135">
        <v>-0.21</v>
      </c>
      <c r="AA392" s="103">
        <v>-0.21</v>
      </c>
      <c r="AB392" s="135">
        <v>0</v>
      </c>
      <c r="AC392" s="135">
        <v>0</v>
      </c>
      <c r="AD392" s="135">
        <v>-55.322000000000003</v>
      </c>
      <c r="AE392" s="135">
        <v>0.105</v>
      </c>
      <c r="AF392" s="103">
        <v>-55.216999999999999</v>
      </c>
      <c r="AG392" s="135">
        <v>0</v>
      </c>
      <c r="AH392" s="135">
        <v>0</v>
      </c>
      <c r="AI392" s="135">
        <v>0</v>
      </c>
      <c r="AJ392" s="135">
        <v>0</v>
      </c>
      <c r="AK392" s="103">
        <v>0</v>
      </c>
      <c r="AL392" s="135">
        <v>0</v>
      </c>
      <c r="AM392" s="135">
        <v>0</v>
      </c>
      <c r="AN392" s="135">
        <v>1E-3</v>
      </c>
      <c r="AO392" s="135">
        <v>1E-3</v>
      </c>
      <c r="AP392" s="135">
        <v>-1E-3</v>
      </c>
      <c r="AQ392" s="349">
        <v>-1E-3</v>
      </c>
      <c r="AR392" s="135">
        <v>1.00000000000122E-3</v>
      </c>
      <c r="AS392" s="408">
        <f t="shared" si="60"/>
        <v>1.00000000000122E-3</v>
      </c>
      <c r="AT392" s="103">
        <v>1.00000000000122E-3</v>
      </c>
      <c r="AU392" s="103">
        <v>1.00000000000122E-3</v>
      </c>
      <c r="AV392" s="135">
        <v>0</v>
      </c>
      <c r="AW392" s="135">
        <v>0</v>
      </c>
      <c r="AX392" s="135">
        <v>0</v>
      </c>
      <c r="AY392" s="135">
        <v>0</v>
      </c>
      <c r="AZ392" s="103">
        <v>0</v>
      </c>
      <c r="BA392" s="135">
        <v>0</v>
      </c>
      <c r="BB392"/>
      <c r="BC392" s="165" t="str">
        <f t="shared" si="61"/>
        <v>ns</v>
      </c>
      <c r="BD392" s="463"/>
    </row>
    <row r="393" spans="1:56">
      <c r="A393" s="21" t="s">
        <v>390</v>
      </c>
      <c r="B393" s="28" t="s">
        <v>50</v>
      </c>
      <c r="C393" s="60">
        <v>-450</v>
      </c>
      <c r="D393" s="60">
        <v>-211</v>
      </c>
      <c r="E393" s="60">
        <v>-319</v>
      </c>
      <c r="F393" s="60">
        <v>-119</v>
      </c>
      <c r="G393" s="61">
        <v>-1099</v>
      </c>
      <c r="H393" s="60">
        <v>-584.293362233724</v>
      </c>
      <c r="I393" s="60">
        <v>77.673459575787106</v>
      </c>
      <c r="J393" s="60">
        <v>739.42903084524403</v>
      </c>
      <c r="K393" s="60">
        <v>-756.274410990192</v>
      </c>
      <c r="L393" s="61">
        <v>-523.46528280288499</v>
      </c>
      <c r="M393" s="134">
        <v>-260.88955156788501</v>
      </c>
      <c r="N393" s="134">
        <v>-4.7246962260577101</v>
      </c>
      <c r="O393" s="134">
        <v>-186.0085</v>
      </c>
      <c r="P393" s="134">
        <v>-356.14550000000003</v>
      </c>
      <c r="Q393" s="61">
        <v>-807.76824779394303</v>
      </c>
      <c r="R393" s="134">
        <v>-119.2825</v>
      </c>
      <c r="S393" s="134">
        <v>-92.466935349212406</v>
      </c>
      <c r="T393" s="134">
        <v>-223.72249389004099</v>
      </c>
      <c r="U393" s="134">
        <v>-202.258367248887</v>
      </c>
      <c r="V393" s="61">
        <v>-637.73029648813997</v>
      </c>
      <c r="W393" s="134">
        <v>-299.011010086167</v>
      </c>
      <c r="X393" s="134">
        <v>-197.99427495869699</v>
      </c>
      <c r="Y393" s="134">
        <v>-229.111781392767</v>
      </c>
      <c r="Z393" s="134">
        <v>274.23144312924899</v>
      </c>
      <c r="AA393" s="61">
        <v>-451.885623308383</v>
      </c>
      <c r="AB393" s="134">
        <v>-176.40735379922901</v>
      </c>
      <c r="AC393" s="134">
        <v>-262.16604913698097</v>
      </c>
      <c r="AD393" s="134">
        <v>-160.46755006043301</v>
      </c>
      <c r="AE393" s="134">
        <v>-1167.2269913565101</v>
      </c>
      <c r="AF393" s="61">
        <v>-1766.2679443531499</v>
      </c>
      <c r="AG393" s="134">
        <v>-79.185589693694794</v>
      </c>
      <c r="AH393" s="134">
        <v>-67.375968579690195</v>
      </c>
      <c r="AI393" s="134">
        <v>-146.746592082018</v>
      </c>
      <c r="AJ393" s="134">
        <v>-11.786145679053201</v>
      </c>
      <c r="AK393" s="61">
        <v>-305.09429603445699</v>
      </c>
      <c r="AL393" s="134">
        <v>-211.765040009465</v>
      </c>
      <c r="AM393" s="134">
        <v>-202.594040009465</v>
      </c>
      <c r="AN393" s="134">
        <v>-21.443475912693401</v>
      </c>
      <c r="AO393" s="134">
        <v>-41.274652923030999</v>
      </c>
      <c r="AP393" s="134">
        <v>-252.511782133872</v>
      </c>
      <c r="AQ393" s="348">
        <v>-245.95260512353502</v>
      </c>
      <c r="AR393" s="134">
        <v>-183.842624590497</v>
      </c>
      <c r="AS393" s="348">
        <f t="shared" si="60"/>
        <v>-105.93321436763694</v>
      </c>
      <c r="AT393" s="61">
        <v>-669.56292264652802</v>
      </c>
      <c r="AU393" s="61">
        <v>-595.75451242366796</v>
      </c>
      <c r="AV393" s="134">
        <v>-287.38396824025898</v>
      </c>
      <c r="AW393" s="134">
        <v>-6.0201066526085496</v>
      </c>
      <c r="AX393" s="134">
        <v>-54.635629526226097</v>
      </c>
      <c r="AY393" s="134">
        <v>-217.260983891384</v>
      </c>
      <c r="AZ393" s="61">
        <v>-565.30068831047902</v>
      </c>
      <c r="BA393" s="134">
        <v>-112.39791999074301</v>
      </c>
      <c r="BB393"/>
      <c r="BC393" s="165">
        <f t="shared" si="61"/>
        <v>-0.60889286664461395</v>
      </c>
      <c r="BD393" s="463"/>
    </row>
    <row r="394" spans="1:56">
      <c r="A394" s="21" t="s">
        <v>391</v>
      </c>
      <c r="B394" s="29" t="s">
        <v>52</v>
      </c>
      <c r="C394" s="98">
        <v>-27</v>
      </c>
      <c r="D394" s="98">
        <v>-22</v>
      </c>
      <c r="E394" s="98">
        <v>-1</v>
      </c>
      <c r="F394" s="98">
        <v>0</v>
      </c>
      <c r="G394" s="103">
        <v>-50</v>
      </c>
      <c r="H394" s="98">
        <v>2.6144500424686301</v>
      </c>
      <c r="I394" s="98">
        <v>-10.633414509652599</v>
      </c>
      <c r="J394" s="98">
        <v>12.903982313116501</v>
      </c>
      <c r="K394" s="98">
        <v>-1.1991148149997399</v>
      </c>
      <c r="L394" s="103">
        <v>3.6859030309327401</v>
      </c>
      <c r="M394" s="135">
        <v>2.99614757672405</v>
      </c>
      <c r="N394" s="135">
        <v>2.8107090723095798</v>
      </c>
      <c r="O394" s="135">
        <v>3.22019087661362</v>
      </c>
      <c r="P394" s="135">
        <v>-66.6710237725555</v>
      </c>
      <c r="Q394" s="103">
        <v>-57.643976246908302</v>
      </c>
      <c r="R394" s="135">
        <v>-27.923089351059399</v>
      </c>
      <c r="S394" s="135">
        <v>-7.0047099077327397</v>
      </c>
      <c r="T394" s="135">
        <v>10.847142712490299</v>
      </c>
      <c r="U394" s="135">
        <v>-10.4836558899551</v>
      </c>
      <c r="V394" s="103">
        <v>-34.564312436256998</v>
      </c>
      <c r="W394" s="135">
        <v>3.7869868024619699</v>
      </c>
      <c r="X394" s="135">
        <v>-2.92432205935852</v>
      </c>
      <c r="Y394" s="135">
        <v>4.4279718128991901</v>
      </c>
      <c r="Z394" s="135">
        <v>1.8165860662309901</v>
      </c>
      <c r="AA394" s="103">
        <v>7.1072226222336301</v>
      </c>
      <c r="AB394" s="135">
        <v>-34.079332895673403</v>
      </c>
      <c r="AC394" s="135">
        <v>28.877257977948101</v>
      </c>
      <c r="AD394" s="135">
        <v>-3.5260479535464802</v>
      </c>
      <c r="AE394" s="135">
        <v>127.592545024747</v>
      </c>
      <c r="AF394" s="103">
        <v>118.864422153476</v>
      </c>
      <c r="AG394" s="135">
        <v>-3.9141566065376399</v>
      </c>
      <c r="AH394" s="135">
        <v>-4.5844810621140999</v>
      </c>
      <c r="AI394" s="135">
        <v>-4.0692465215199496</v>
      </c>
      <c r="AJ394" s="135">
        <v>1.01176662309114</v>
      </c>
      <c r="AK394" s="103">
        <v>-11.5561175670805</v>
      </c>
      <c r="AL394" s="135">
        <v>-6.1527274983834701</v>
      </c>
      <c r="AM394" s="135">
        <v>-8.1257275018561899</v>
      </c>
      <c r="AN394" s="135">
        <v>-12.154315681068001</v>
      </c>
      <c r="AO394" s="135">
        <v>-10.90531568578341</v>
      </c>
      <c r="AP394" s="135">
        <v>-1.0143562454030299</v>
      </c>
      <c r="AQ394" s="349">
        <v>0.7816437502760003</v>
      </c>
      <c r="AR394" s="135">
        <v>6.4270912382712604</v>
      </c>
      <c r="AS394" s="408">
        <f t="shared" si="60"/>
        <v>5.4750912343815994</v>
      </c>
      <c r="AT394" s="103">
        <v>-12.8943081865833</v>
      </c>
      <c r="AU394" s="103">
        <v>-12.774308202982001</v>
      </c>
      <c r="AV394" s="135">
        <v>-17.4781439477756</v>
      </c>
      <c r="AW394" s="135">
        <v>-9.9674684288374102</v>
      </c>
      <c r="AX394" s="135">
        <v>7.5194777404345103E-2</v>
      </c>
      <c r="AY394" s="135">
        <v>-0.54987219280830502</v>
      </c>
      <c r="AZ394" s="103">
        <v>-27.920289792017002</v>
      </c>
      <c r="BA394" s="135">
        <v>5.3415873850288902</v>
      </c>
      <c r="BB394"/>
      <c r="BC394" s="165" t="str">
        <f t="shared" si="61"/>
        <v>ns</v>
      </c>
      <c r="BD394" s="463"/>
    </row>
    <row r="395" spans="1:56">
      <c r="A395" s="21" t="s">
        <v>392</v>
      </c>
      <c r="B395" s="36" t="s">
        <v>54</v>
      </c>
      <c r="C395" s="61">
        <v>-477</v>
      </c>
      <c r="D395" s="61">
        <v>-233</v>
      </c>
      <c r="E395" s="61">
        <v>-320</v>
      </c>
      <c r="F395" s="61">
        <v>-119</v>
      </c>
      <c r="G395" s="61">
        <v>-1149</v>
      </c>
      <c r="H395" s="61">
        <v>-581.67891219125499</v>
      </c>
      <c r="I395" s="61">
        <v>67.040045066134695</v>
      </c>
      <c r="J395" s="61">
        <v>752.33301315836002</v>
      </c>
      <c r="K395" s="61">
        <v>-757.47352580519203</v>
      </c>
      <c r="L395" s="61">
        <v>-519.77937977195199</v>
      </c>
      <c r="M395" s="137">
        <v>-257.89340399116099</v>
      </c>
      <c r="N395" s="137">
        <v>-1.9139871537483999</v>
      </c>
      <c r="O395" s="137">
        <v>-182.788309123386</v>
      </c>
      <c r="P395" s="137">
        <v>-422.81652377255602</v>
      </c>
      <c r="Q395" s="61">
        <v>-865.41222404085102</v>
      </c>
      <c r="R395" s="137">
        <v>-147.20558935105899</v>
      </c>
      <c r="S395" s="137">
        <v>-99.471645256945095</v>
      </c>
      <c r="T395" s="137">
        <v>-212.87535117754999</v>
      </c>
      <c r="U395" s="137">
        <v>-212.742023138842</v>
      </c>
      <c r="V395" s="61">
        <v>-672.29460892439704</v>
      </c>
      <c r="W395" s="137">
        <v>-295.22402328370498</v>
      </c>
      <c r="X395" s="137">
        <v>-200.918597018056</v>
      </c>
      <c r="Y395" s="137">
        <v>-224.68380957986801</v>
      </c>
      <c r="Z395" s="137">
        <v>276.04802919548001</v>
      </c>
      <c r="AA395" s="61">
        <v>-444.77840068615001</v>
      </c>
      <c r="AB395" s="137">
        <v>-210.48668669490201</v>
      </c>
      <c r="AC395" s="137">
        <v>-233.288791159033</v>
      </c>
      <c r="AD395" s="137">
        <v>-163.99359801398001</v>
      </c>
      <c r="AE395" s="137">
        <v>-1039.63444633176</v>
      </c>
      <c r="AF395" s="61">
        <v>-1647.4035221996801</v>
      </c>
      <c r="AG395" s="137">
        <v>-83.099746300232397</v>
      </c>
      <c r="AH395" s="137">
        <v>-71.960449641804303</v>
      </c>
      <c r="AI395" s="137">
        <v>-150.815838603538</v>
      </c>
      <c r="AJ395" s="137">
        <v>-10.774379055961999</v>
      </c>
      <c r="AK395" s="61">
        <v>-316.65041360153702</v>
      </c>
      <c r="AL395" s="137">
        <v>-217.91776750784899</v>
      </c>
      <c r="AM395" s="137">
        <v>-210.71976751132101</v>
      </c>
      <c r="AN395" s="137">
        <v>-33.597791593761102</v>
      </c>
      <c r="AO395" s="137">
        <v>-52.179968608815017</v>
      </c>
      <c r="AP395" s="137">
        <v>-253.52613837927501</v>
      </c>
      <c r="AQ395" s="348">
        <v>-245.17096137325899</v>
      </c>
      <c r="AR395" s="137">
        <v>-177.41553335222599</v>
      </c>
      <c r="AS395" s="348">
        <f t="shared" si="60"/>
        <v>-100.45812313325501</v>
      </c>
      <c r="AT395" s="61">
        <v>-682.457230833111</v>
      </c>
      <c r="AU395" s="61">
        <v>-608.52882062665003</v>
      </c>
      <c r="AV395" s="137">
        <v>-304.86211218803498</v>
      </c>
      <c r="AW395" s="137">
        <v>-15.9875750814459</v>
      </c>
      <c r="AX395" s="137">
        <v>-54.560434748821898</v>
      </c>
      <c r="AY395" s="137">
        <v>-217.81085608419201</v>
      </c>
      <c r="AZ395" s="61">
        <v>-593.22097810249602</v>
      </c>
      <c r="BA395" s="137">
        <v>-107.056332605714</v>
      </c>
      <c r="BB395"/>
      <c r="BC395" s="165">
        <f t="shared" si="61"/>
        <v>-0.64883687304612303</v>
      </c>
      <c r="BD395" s="463"/>
    </row>
    <row r="396" spans="1:56">
      <c r="A396" s="120" t="s">
        <v>393</v>
      </c>
      <c r="B396" s="31" t="s">
        <v>377</v>
      </c>
      <c r="C396" s="95">
        <v>-19</v>
      </c>
      <c r="D396" s="95">
        <v>148</v>
      </c>
      <c r="E396" s="95">
        <v>-17</v>
      </c>
      <c r="F396" s="96">
        <v>65</v>
      </c>
      <c r="G396" s="97">
        <v>177</v>
      </c>
      <c r="H396" s="96">
        <v>16</v>
      </c>
      <c r="I396" s="96">
        <v>11.256475000000002</v>
      </c>
      <c r="J396" s="96">
        <v>-177.93296400000003</v>
      </c>
      <c r="K396" s="96">
        <v>66.337999999999965</v>
      </c>
      <c r="L396" s="97">
        <v>-100.33848900000007</v>
      </c>
      <c r="M396" s="96">
        <v>-3.8730000000000073</v>
      </c>
      <c r="N396" s="96">
        <v>-50.751846959365992</v>
      </c>
      <c r="O396" s="96">
        <v>-14.437231686170012</v>
      </c>
      <c r="P396" s="96">
        <v>-62.235000000000007</v>
      </c>
      <c r="Q396" s="97">
        <v>-127.42407864553601</v>
      </c>
      <c r="R396" s="96">
        <v>0</v>
      </c>
      <c r="S396" s="96">
        <v>0</v>
      </c>
      <c r="T396" s="96">
        <v>0</v>
      </c>
      <c r="U396" s="96">
        <v>0</v>
      </c>
      <c r="V396" s="97">
        <v>0</v>
      </c>
      <c r="W396" s="96">
        <v>0</v>
      </c>
      <c r="X396" s="96">
        <v>0</v>
      </c>
      <c r="Y396" s="96">
        <v>0</v>
      </c>
      <c r="Z396" s="96">
        <v>0</v>
      </c>
      <c r="AA396" s="97">
        <v>0</v>
      </c>
      <c r="AB396" s="96">
        <v>0</v>
      </c>
      <c r="AC396" s="96">
        <v>0</v>
      </c>
      <c r="AD396" s="96">
        <v>0</v>
      </c>
      <c r="AE396" s="96">
        <v>0</v>
      </c>
      <c r="AF396" s="97">
        <v>0</v>
      </c>
      <c r="AG396" s="96">
        <v>0</v>
      </c>
      <c r="AH396" s="96">
        <v>0</v>
      </c>
      <c r="AI396" s="96">
        <v>0</v>
      </c>
      <c r="AJ396" s="96">
        <v>0</v>
      </c>
      <c r="AK396" s="97">
        <v>0</v>
      </c>
      <c r="AL396" s="96">
        <v>0</v>
      </c>
      <c r="AM396" s="96">
        <v>0</v>
      </c>
      <c r="AN396" s="96">
        <v>0</v>
      </c>
      <c r="AO396" s="96">
        <v>0</v>
      </c>
      <c r="AP396" s="96">
        <v>0</v>
      </c>
      <c r="AQ396" s="347">
        <v>0</v>
      </c>
      <c r="AR396" s="96">
        <v>0</v>
      </c>
      <c r="AS396" s="347">
        <f t="shared" si="60"/>
        <v>0</v>
      </c>
      <c r="AT396" s="97">
        <v>0</v>
      </c>
      <c r="AU396" s="97">
        <v>0</v>
      </c>
      <c r="AV396" s="96">
        <v>0</v>
      </c>
      <c r="AW396" s="96">
        <v>0</v>
      </c>
      <c r="AX396" s="96">
        <v>0</v>
      </c>
      <c r="AY396" s="96">
        <v>0</v>
      </c>
      <c r="AZ396" s="96">
        <v>0</v>
      </c>
      <c r="BA396" s="96">
        <v>0</v>
      </c>
      <c r="BB396"/>
      <c r="BC396" s="165" t="str">
        <f t="shared" si="61"/>
        <v>ns</v>
      </c>
      <c r="BD396" s="463"/>
    </row>
    <row r="397" spans="1:56">
      <c r="A397" s="120" t="s">
        <v>394</v>
      </c>
      <c r="B397" s="31" t="s">
        <v>373</v>
      </c>
      <c r="C397" s="95"/>
      <c r="D397" s="95"/>
      <c r="E397" s="95"/>
      <c r="F397" s="96"/>
      <c r="G397" s="97"/>
      <c r="H397" s="96">
        <v>0</v>
      </c>
      <c r="I397" s="96">
        <v>0</v>
      </c>
      <c r="J397" s="96">
        <v>0</v>
      </c>
      <c r="K397" s="96">
        <v>-43.446682000000003</v>
      </c>
      <c r="L397" s="97">
        <v>-43.446682000000003</v>
      </c>
      <c r="M397" s="96">
        <v>1.3113999999999999</v>
      </c>
      <c r="N397" s="96">
        <v>78.683999999999997</v>
      </c>
      <c r="O397" s="96">
        <v>20.8440473</v>
      </c>
      <c r="P397" s="96">
        <v>1.681</v>
      </c>
      <c r="Q397" s="97">
        <v>101.20904729999999</v>
      </c>
      <c r="R397" s="96">
        <v>0</v>
      </c>
      <c r="S397" s="96">
        <v>0</v>
      </c>
      <c r="T397" s="96">
        <v>-6.1609572000000004</v>
      </c>
      <c r="U397" s="96">
        <v>4.0633729000000001</v>
      </c>
      <c r="V397" s="97">
        <v>-2.0975843000000003</v>
      </c>
      <c r="W397" s="96">
        <v>-8.2434604</v>
      </c>
      <c r="X397" s="96">
        <v>-9.8394341999999995</v>
      </c>
      <c r="Y397" s="96">
        <v>-19.908999999999999</v>
      </c>
      <c r="Z397" s="96">
        <v>-20.988000000000003</v>
      </c>
      <c r="AA397" s="97">
        <v>-50.736434200000005</v>
      </c>
      <c r="AB397" s="96">
        <v>-19.8876462114</v>
      </c>
      <c r="AC397" s="96">
        <v>-11.180862983399999</v>
      </c>
      <c r="AD397" s="96">
        <v>-2.7343670226000008</v>
      </c>
      <c r="AE397" s="96">
        <v>-9.8526738221999999</v>
      </c>
      <c r="AF397" s="97">
        <v>-23.767903828199998</v>
      </c>
      <c r="AG397" s="96">
        <v>-2.8463568325999997</v>
      </c>
      <c r="AH397" s="96">
        <v>3.1839244437000001</v>
      </c>
      <c r="AI397" s="96">
        <v>0</v>
      </c>
      <c r="AJ397" s="96">
        <v>15.631129552400001</v>
      </c>
      <c r="AK397" s="97">
        <v>18.815053996100001</v>
      </c>
      <c r="AL397" s="96">
        <v>13.074866349699999</v>
      </c>
      <c r="AM397" s="96">
        <v>13.074866349699999</v>
      </c>
      <c r="AN397" s="96">
        <v>25.948849929400001</v>
      </c>
      <c r="AO397" s="96">
        <v>25.948849929400001</v>
      </c>
      <c r="AP397" s="96">
        <v>0</v>
      </c>
      <c r="AQ397" s="347">
        <v>0</v>
      </c>
      <c r="AR397" s="96">
        <v>0</v>
      </c>
      <c r="AS397" s="347">
        <f t="shared" si="60"/>
        <v>0</v>
      </c>
      <c r="AT397" s="97">
        <v>39.0237162791</v>
      </c>
      <c r="AU397" s="97">
        <v>39.0237162791</v>
      </c>
      <c r="AV397" s="96">
        <v>0</v>
      </c>
      <c r="AW397" s="96">
        <v>0</v>
      </c>
      <c r="AX397" s="96">
        <v>170.949983</v>
      </c>
      <c r="AY397" s="96">
        <v>3.9310020000000003</v>
      </c>
      <c r="AZ397" s="96">
        <v>174.88098500000001</v>
      </c>
      <c r="BA397" s="96">
        <v>-7.3145776307000018E-2</v>
      </c>
      <c r="BB397"/>
      <c r="BC397" s="165" t="str">
        <f t="shared" si="61"/>
        <v>ns</v>
      </c>
      <c r="BD397" s="463"/>
    </row>
    <row r="398" spans="1:56">
      <c r="BD398" s="463"/>
    </row>
    <row r="399" spans="1:56">
      <c r="BD399" s="463"/>
    </row>
    <row r="400" spans="1:56">
      <c r="BD400" s="463"/>
    </row>
  </sheetData>
  <pageMargins left="0" right="0" top="0" bottom="0" header="0.31496062992125984" footer="0.31496062992125984"/>
  <pageSetup paperSize="9" scale="48" fitToHeight="0" orientation="portrait" r:id="rId1"/>
  <rowBreaks count="4" manualBreakCount="4">
    <brk id="88" max="22" man="1"/>
    <brk id="187" max="16383" man="1"/>
    <brk id="268" max="22" man="1"/>
    <brk id="353"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8080"/>
    <pageSetUpPr fitToPage="1"/>
  </sheetPr>
  <dimension ref="A1:XEE407"/>
  <sheetViews>
    <sheetView showGridLines="0" topLeftCell="B6" zoomScaleNormal="100" zoomScaleSheetLayoutView="70" workbookViewId="0">
      <pane xSplit="11" ySplit="9" topLeftCell="AQ15" activePane="bottomRight" state="frozen"/>
      <selection activeCell="B6" sqref="B6"/>
      <selection pane="topRight" activeCell="M6" sqref="M6"/>
      <selection pane="bottomLeft" activeCell="B15" sqref="B15"/>
      <selection pane="bottomRight" activeCell="BD14" sqref="BD14"/>
    </sheetView>
  </sheetViews>
  <sheetFormatPr baseColWidth="10" defaultColWidth="11.42578125" defaultRowHeight="12.75" outlineLevelRow="1" outlineLevelCol="1"/>
  <cols>
    <col min="1" max="1" width="21.5703125" style="169" hidden="1" customWidth="1" outlineLevel="1"/>
    <col min="2" max="2" width="100.5703125" style="169" customWidth="1" collapsed="1"/>
    <col min="3" max="12" width="12.5703125" style="169" hidden="1" customWidth="1" outlineLevel="1"/>
    <col min="13" max="13" width="12.5703125" style="169" customWidth="1" collapsed="1"/>
    <col min="14" max="14" width="12.5703125" style="169" customWidth="1"/>
    <col min="15" max="16" width="12.5703125" style="308" customWidth="1"/>
    <col min="17" max="17" width="12.5703125" style="169" customWidth="1"/>
    <col min="18" max="21" width="12.5703125" style="308" customWidth="1"/>
    <col min="22" max="22" width="12.5703125" style="169" customWidth="1"/>
    <col min="23" max="42" width="12.5703125" style="308" customWidth="1"/>
    <col min="43" max="43" width="11.42578125" customWidth="1"/>
    <col min="44" max="44" width="12.5703125" style="308" customWidth="1"/>
    <col min="45" max="46" width="11.42578125" customWidth="1"/>
    <col min="47" max="51" width="12.5703125" style="308" customWidth="1"/>
    <col min="52" max="52" width="11.42578125" style="289" customWidth="1"/>
    <col min="53" max="53" width="12.5703125" style="308" customWidth="1"/>
    <col min="54" max="54" width="6.42578125" style="289" customWidth="1"/>
    <col min="55" max="55" width="10.5703125" style="1" customWidth="1"/>
    <col min="56" max="56" width="10.140625" style="1" customWidth="1"/>
    <col min="57" max="16384" width="11.42578125" style="289"/>
  </cols>
  <sheetData>
    <row r="1" spans="1:56" customFormat="1" hidden="1" outlineLevel="1">
      <c r="A1" s="80" t="s">
        <v>97</v>
      </c>
      <c r="B1" s="323"/>
      <c r="C1" s="54" t="s">
        <v>74</v>
      </c>
      <c r="D1" s="54" t="s">
        <v>75</v>
      </c>
      <c r="E1" s="81" t="s">
        <v>76</v>
      </c>
      <c r="F1" s="81" t="s">
        <v>77</v>
      </c>
      <c r="G1" s="53">
        <v>42369</v>
      </c>
      <c r="H1" s="54" t="s">
        <v>78</v>
      </c>
      <c r="I1" s="54" t="s">
        <v>79</v>
      </c>
      <c r="J1" s="81" t="s">
        <v>80</v>
      </c>
      <c r="K1" s="81" t="s">
        <v>81</v>
      </c>
      <c r="L1" s="53">
        <v>42735</v>
      </c>
      <c r="M1" s="54" t="s">
        <v>82</v>
      </c>
      <c r="N1" s="54" t="s">
        <v>83</v>
      </c>
      <c r="O1" s="81" t="s">
        <v>84</v>
      </c>
      <c r="P1" s="81" t="s">
        <v>85</v>
      </c>
      <c r="Q1" s="53">
        <v>43100</v>
      </c>
      <c r="R1" s="81" t="s">
        <v>86</v>
      </c>
      <c r="S1" s="81" t="s">
        <v>87</v>
      </c>
      <c r="T1" s="81" t="s">
        <v>88</v>
      </c>
      <c r="U1" s="81" t="s">
        <v>89</v>
      </c>
      <c r="V1" s="53">
        <v>43465</v>
      </c>
      <c r="W1" s="81" t="s">
        <v>90</v>
      </c>
      <c r="X1" s="81" t="s">
        <v>430</v>
      </c>
      <c r="Y1" s="81" t="s">
        <v>431</v>
      </c>
      <c r="Z1" s="81" t="s">
        <v>432</v>
      </c>
      <c r="AA1" s="53">
        <v>43830</v>
      </c>
      <c r="AB1" s="81" t="s">
        <v>433</v>
      </c>
      <c r="AC1" s="81" t="s">
        <v>434</v>
      </c>
      <c r="AD1" s="81" t="s">
        <v>437</v>
      </c>
      <c r="AE1" s="81" t="s">
        <v>438</v>
      </c>
      <c r="AF1" s="53">
        <v>44196</v>
      </c>
      <c r="AG1" s="81" t="s">
        <v>439</v>
      </c>
      <c r="AH1" s="81" t="s">
        <v>441</v>
      </c>
      <c r="AI1" s="81" t="s">
        <v>442</v>
      </c>
      <c r="AJ1" s="81" t="s">
        <v>443</v>
      </c>
      <c r="AK1" s="53">
        <v>44561</v>
      </c>
      <c r="AL1" s="81" t="s">
        <v>444</v>
      </c>
      <c r="AM1" s="81" t="s">
        <v>444</v>
      </c>
      <c r="AN1" s="81" t="s">
        <v>446</v>
      </c>
      <c r="AO1" s="81" t="s">
        <v>446</v>
      </c>
      <c r="AP1" s="81" t="s">
        <v>568</v>
      </c>
      <c r="AQ1" s="81" t="s">
        <v>568</v>
      </c>
      <c r="AR1" s="81" t="s">
        <v>575</v>
      </c>
      <c r="AS1" s="81" t="s">
        <v>575</v>
      </c>
      <c r="AT1" s="343">
        <v>44926</v>
      </c>
      <c r="AU1" s="343">
        <v>44926</v>
      </c>
      <c r="AV1" s="81" t="s">
        <v>597</v>
      </c>
      <c r="AW1" s="81" t="s">
        <v>608</v>
      </c>
      <c r="AX1" s="81" t="s">
        <v>612</v>
      </c>
      <c r="AY1" s="81" t="s">
        <v>617</v>
      </c>
      <c r="AZ1" s="190">
        <v>45291</v>
      </c>
      <c r="BA1" s="81" t="s">
        <v>624</v>
      </c>
      <c r="BB1" s="126"/>
      <c r="BC1" s="368"/>
      <c r="BD1" s="400" t="s">
        <v>445</v>
      </c>
    </row>
    <row r="2" spans="1:56" customFormat="1" hidden="1" outlineLevel="1">
      <c r="A2" s="80"/>
      <c r="B2" s="323"/>
      <c r="C2" s="54" t="str">
        <f>LEFT(C$1,3)&amp;RIGHT(C$1,2)&amp;"_"&amp;$3:$3</f>
        <v>T1-15_Underlying</v>
      </c>
      <c r="D2" s="54" t="str">
        <f>LEFT(D$1,3)&amp;RIGHT(D$1,2)&amp;"_"&amp;$3:$3</f>
        <v>T2-15_Underlying</v>
      </c>
      <c r="E2" s="81" t="str">
        <f>LEFT(E$1,3)&amp;RIGHT(E$1,2)&amp;"_"&amp;$3:$3</f>
        <v>T3-15_Underlying</v>
      </c>
      <c r="F2" s="81" t="str">
        <f>LEFT(F$1,3)&amp;RIGHT(F$1,2)&amp;"_"&amp;$3:$3</f>
        <v>T4-15_Underlying</v>
      </c>
      <c r="G2" s="53" t="str">
        <f>SUBSTITUTE(INDEX($BD$1:$BD$4,MONTH($1:$1)/3,1)&amp;RIGHT(YEAR($1:$1),2),"FY-","")&amp;"_"&amp;G$3</f>
        <v>2015_Underlying</v>
      </c>
      <c r="H2" s="54" t="str">
        <f>LEFT(H$1,3)&amp;RIGHT(H$1,2)&amp;"_"&amp;$3:$3</f>
        <v>T1-16_Underlying</v>
      </c>
      <c r="I2" s="54" t="str">
        <f>LEFT(I$1,3)&amp;RIGHT(I$1,2)&amp;"_"&amp;$3:$3</f>
        <v>T2-16_Underlying</v>
      </c>
      <c r="J2" s="81" t="str">
        <f>LEFT(J$1,3)&amp;RIGHT(J$1,2)&amp;"_"&amp;$3:$3</f>
        <v>T3-16_Underlying</v>
      </c>
      <c r="K2" s="81" t="str">
        <f>LEFT(K$1,3)&amp;RIGHT(K$1,2)&amp;"_"&amp;$3:$3</f>
        <v>T4-16_Underlying</v>
      </c>
      <c r="L2" s="53" t="str">
        <f>SUBSTITUTE(INDEX($BD$1:$BD$4,MONTH($1:$1)/3,1)&amp;RIGHT(YEAR($1:$1),2),"FY-","")&amp;"_"&amp;L$3</f>
        <v>2016_Underlying</v>
      </c>
      <c r="M2" s="54" t="s">
        <v>514</v>
      </c>
      <c r="N2" s="54" t="s">
        <v>515</v>
      </c>
      <c r="O2" s="81" t="s">
        <v>516</v>
      </c>
      <c r="P2" s="81" t="s">
        <v>517</v>
      </c>
      <c r="Q2" s="53" t="s">
        <v>518</v>
      </c>
      <c r="R2" s="81" t="s">
        <v>519</v>
      </c>
      <c r="S2" s="81" t="s">
        <v>520</v>
      </c>
      <c r="T2" s="81" t="s">
        <v>521</v>
      </c>
      <c r="U2" s="81" t="s">
        <v>522</v>
      </c>
      <c r="V2" s="53" t="s">
        <v>523</v>
      </c>
      <c r="W2" s="81" t="s">
        <v>524</v>
      </c>
      <c r="X2" s="81" t="s">
        <v>525</v>
      </c>
      <c r="Y2" s="81" t="s">
        <v>526</v>
      </c>
      <c r="Z2" s="81" t="s">
        <v>527</v>
      </c>
      <c r="AA2" s="53" t="s">
        <v>528</v>
      </c>
      <c r="AB2" s="81" t="s">
        <v>529</v>
      </c>
      <c r="AC2" s="81" t="s">
        <v>530</v>
      </c>
      <c r="AD2" s="81" t="s">
        <v>531</v>
      </c>
      <c r="AE2" s="81" t="s">
        <v>532</v>
      </c>
      <c r="AF2" s="53" t="s">
        <v>533</v>
      </c>
      <c r="AG2" s="81" t="s">
        <v>534</v>
      </c>
      <c r="AH2" s="81" t="s">
        <v>535</v>
      </c>
      <c r="AI2" s="81" t="s">
        <v>536</v>
      </c>
      <c r="AJ2" s="81" t="s">
        <v>537</v>
      </c>
      <c r="AK2" s="53" t="s">
        <v>538</v>
      </c>
      <c r="AL2" s="81" t="s">
        <v>539</v>
      </c>
      <c r="AM2" s="81" t="s">
        <v>539</v>
      </c>
      <c r="AN2" s="81" t="s">
        <v>571</v>
      </c>
      <c r="AO2" s="81" t="s">
        <v>571</v>
      </c>
      <c r="AP2" s="81" t="s">
        <v>576</v>
      </c>
      <c r="AQ2" s="81" t="str">
        <f>LEFT(AQ$1,3)&amp;RIGHT(AQ$1,2)&amp;"_"&amp;$3:$3</f>
        <v>T3-22_Underlying</v>
      </c>
      <c r="AR2" s="81" t="s">
        <v>601</v>
      </c>
      <c r="AS2" s="81" t="s">
        <v>601</v>
      </c>
      <c r="AT2" s="53" t="s">
        <v>579</v>
      </c>
      <c r="AU2" s="53" t="s">
        <v>579</v>
      </c>
      <c r="AV2" s="81" t="s">
        <v>606</v>
      </c>
      <c r="AW2" s="81" t="s">
        <v>615</v>
      </c>
      <c r="AX2" s="81" t="s">
        <v>620</v>
      </c>
      <c r="AY2" s="81" t="s">
        <v>628</v>
      </c>
      <c r="AZ2" s="81" t="s">
        <v>623</v>
      </c>
      <c r="BA2" s="81" t="str">
        <f>LEFT(BA$1,3)&amp;RIGHT(BA$1,2)&amp;"_"&amp;$3:$3</f>
        <v>T1-24_Underlying</v>
      </c>
      <c r="BB2" s="126"/>
      <c r="BC2" s="368"/>
      <c r="BD2" s="401" t="s">
        <v>440</v>
      </c>
    </row>
    <row r="3" spans="1:56" customFormat="1" hidden="1" outlineLevel="1">
      <c r="A3" s="80" t="s">
        <v>395</v>
      </c>
      <c r="B3" s="324" t="s">
        <v>95</v>
      </c>
      <c r="C3" s="55" t="str">
        <f t="shared" ref="C3:L3" si="0">$B$3</f>
        <v>Underlying</v>
      </c>
      <c r="D3" s="55" t="str">
        <f t="shared" si="0"/>
        <v>Underlying</v>
      </c>
      <c r="E3" s="55" t="str">
        <f t="shared" si="0"/>
        <v>Underlying</v>
      </c>
      <c r="F3" s="55" t="str">
        <f t="shared" si="0"/>
        <v>Underlying</v>
      </c>
      <c r="G3" s="55" t="str">
        <f t="shared" si="0"/>
        <v>Underlying</v>
      </c>
      <c r="H3" s="55" t="str">
        <f t="shared" si="0"/>
        <v>Underlying</v>
      </c>
      <c r="I3" s="55" t="str">
        <f t="shared" si="0"/>
        <v>Underlying</v>
      </c>
      <c r="J3" s="55" t="str">
        <f t="shared" si="0"/>
        <v>Underlying</v>
      </c>
      <c r="K3" s="55" t="str">
        <f t="shared" si="0"/>
        <v>Underlying</v>
      </c>
      <c r="L3" s="55" t="str">
        <f t="shared" si="0"/>
        <v>Underlying</v>
      </c>
      <c r="M3" s="55" t="s">
        <v>95</v>
      </c>
      <c r="N3" s="55" t="s">
        <v>95</v>
      </c>
      <c r="O3" s="55" t="s">
        <v>95</v>
      </c>
      <c r="P3" s="55" t="s">
        <v>95</v>
      </c>
      <c r="Q3" s="55" t="s">
        <v>95</v>
      </c>
      <c r="R3" s="55" t="s">
        <v>95</v>
      </c>
      <c r="S3" s="55" t="s">
        <v>95</v>
      </c>
      <c r="T3" s="55" t="s">
        <v>95</v>
      </c>
      <c r="U3" s="55" t="s">
        <v>95</v>
      </c>
      <c r="V3" s="55" t="s">
        <v>95</v>
      </c>
      <c r="W3" s="55" t="s">
        <v>95</v>
      </c>
      <c r="X3" s="55" t="s">
        <v>95</v>
      </c>
      <c r="Y3" s="55" t="s">
        <v>95</v>
      </c>
      <c r="Z3" s="55" t="s">
        <v>95</v>
      </c>
      <c r="AA3" s="55" t="s">
        <v>95</v>
      </c>
      <c r="AB3" s="55" t="s">
        <v>95</v>
      </c>
      <c r="AC3" s="55" t="s">
        <v>95</v>
      </c>
      <c r="AD3" s="55" t="s">
        <v>95</v>
      </c>
      <c r="AE3" s="55" t="s">
        <v>95</v>
      </c>
      <c r="AF3" s="55" t="s">
        <v>95</v>
      </c>
      <c r="AG3" s="55" t="s">
        <v>95</v>
      </c>
      <c r="AH3" s="55" t="s">
        <v>95</v>
      </c>
      <c r="AI3" s="55" t="s">
        <v>95</v>
      </c>
      <c r="AJ3" s="55" t="s">
        <v>95</v>
      </c>
      <c r="AK3" s="55" t="s">
        <v>95</v>
      </c>
      <c r="AL3" s="55" t="s">
        <v>95</v>
      </c>
      <c r="AM3" s="55" t="s">
        <v>95</v>
      </c>
      <c r="AN3" s="55" t="s">
        <v>95</v>
      </c>
      <c r="AO3" s="55" t="s">
        <v>95</v>
      </c>
      <c r="AP3" s="55" t="s">
        <v>95</v>
      </c>
      <c r="AQ3" s="55" t="str">
        <f>$B$3</f>
        <v>Underlying</v>
      </c>
      <c r="AR3" s="55" t="s">
        <v>95</v>
      </c>
      <c r="AS3" s="55" t="s">
        <v>95</v>
      </c>
      <c r="AT3" s="55" t="s">
        <v>95</v>
      </c>
      <c r="AU3" s="55" t="s">
        <v>95</v>
      </c>
      <c r="AV3" s="55" t="s">
        <v>95</v>
      </c>
      <c r="AW3" s="55" t="s">
        <v>95</v>
      </c>
      <c r="AX3" s="55" t="s">
        <v>95</v>
      </c>
      <c r="AY3" s="55" t="s">
        <v>95</v>
      </c>
      <c r="AZ3" s="55" t="s">
        <v>95</v>
      </c>
      <c r="BA3" s="55" t="str">
        <f>$B$3</f>
        <v>Underlying</v>
      </c>
      <c r="BB3" s="127"/>
      <c r="BC3" s="368"/>
      <c r="BD3" s="401" t="s">
        <v>93</v>
      </c>
    </row>
    <row r="4" spans="1:56" customFormat="1" ht="14.25" hidden="1" outlineLevel="1">
      <c r="A4" s="80"/>
      <c r="B4" s="325"/>
      <c r="C4" s="84"/>
      <c r="D4" s="84"/>
      <c r="E4" s="84"/>
      <c r="F4" s="84"/>
      <c r="G4" s="84"/>
      <c r="H4" s="84"/>
      <c r="I4" s="84"/>
      <c r="J4" s="84"/>
      <c r="K4" s="83"/>
      <c r="L4" s="84"/>
      <c r="M4" s="128"/>
      <c r="N4" s="128"/>
      <c r="O4" s="129"/>
      <c r="P4" s="129"/>
      <c r="Q4" s="84"/>
      <c r="R4" s="129"/>
      <c r="S4" s="129"/>
      <c r="T4" s="129"/>
      <c r="U4" s="129"/>
      <c r="V4" s="84"/>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30"/>
      <c r="BC4" s="368"/>
      <c r="BD4" s="344" t="s">
        <v>94</v>
      </c>
    </row>
    <row r="5" spans="1:56" customFormat="1" ht="24.75" hidden="1" customHeight="1" outlineLevel="1">
      <c r="A5" s="21"/>
      <c r="B5" s="85"/>
      <c r="C5" s="85"/>
      <c r="D5" s="85"/>
      <c r="E5" s="85"/>
      <c r="F5" s="85"/>
      <c r="G5" s="85"/>
      <c r="H5" s="85"/>
      <c r="I5" s="85"/>
      <c r="J5" s="85"/>
      <c r="K5" s="85"/>
      <c r="L5" s="85"/>
      <c r="M5" s="85"/>
      <c r="N5" s="85"/>
      <c r="O5" s="131"/>
      <c r="P5" s="131"/>
      <c r="Q5" s="85"/>
      <c r="R5" s="131"/>
      <c r="S5" s="131"/>
      <c r="T5" s="131"/>
      <c r="U5" s="131"/>
      <c r="V5" s="85"/>
      <c r="W5" s="131"/>
      <c r="X5" s="131"/>
      <c r="Y5" s="131"/>
      <c r="Z5" s="131"/>
      <c r="AA5" s="131"/>
      <c r="AB5" s="131"/>
      <c r="AC5" s="131"/>
      <c r="AD5" s="131"/>
      <c r="AE5" s="131"/>
      <c r="AF5" s="131"/>
      <c r="AG5" s="131"/>
      <c r="AH5" s="131"/>
      <c r="AI5" s="131"/>
      <c r="AJ5" s="131"/>
      <c r="AK5" s="131"/>
      <c r="AL5" s="131"/>
      <c r="AM5" s="131"/>
      <c r="AN5" s="131"/>
      <c r="AO5" s="131"/>
      <c r="AP5" s="131"/>
      <c r="AQ5" s="131"/>
      <c r="AR5" s="131"/>
      <c r="AS5" s="402"/>
      <c r="AT5" s="131"/>
      <c r="AU5" s="131"/>
      <c r="AV5" s="131"/>
      <c r="AW5" s="131"/>
      <c r="AX5" s="131"/>
      <c r="AY5" s="131"/>
      <c r="AZ5" s="131"/>
      <c r="BA5" s="131"/>
      <c r="BB5" s="132"/>
      <c r="BC5" s="368"/>
      <c r="BD5" s="368"/>
    </row>
    <row r="6" spans="1:56" customFormat="1" ht="43.7" customHeight="1" collapsed="1">
      <c r="A6" s="21"/>
      <c r="B6" s="85"/>
      <c r="C6" s="85"/>
      <c r="D6" s="85"/>
      <c r="E6" s="85"/>
      <c r="F6" s="85"/>
      <c r="G6" s="85"/>
      <c r="H6" s="85"/>
      <c r="I6" s="85"/>
      <c r="J6" s="85"/>
      <c r="K6" s="85"/>
      <c r="L6" s="85"/>
      <c r="M6" s="85"/>
      <c r="N6" s="85"/>
      <c r="O6" s="131"/>
      <c r="P6" s="131"/>
      <c r="Q6" s="85"/>
      <c r="R6" s="131"/>
      <c r="S6" s="131"/>
      <c r="T6" s="131"/>
      <c r="U6" s="131"/>
      <c r="V6" s="85"/>
      <c r="W6" s="131"/>
      <c r="X6" s="131"/>
      <c r="Y6" s="131"/>
      <c r="Z6" s="131"/>
      <c r="AA6" s="131"/>
      <c r="AB6" s="131"/>
      <c r="AC6" s="131"/>
      <c r="AD6" s="131"/>
      <c r="AE6" s="131"/>
      <c r="AF6" s="131"/>
      <c r="AG6" s="131"/>
      <c r="AH6" s="131"/>
      <c r="AI6" s="131"/>
      <c r="AJ6" s="131"/>
      <c r="AK6" s="131"/>
      <c r="AL6" s="131"/>
      <c r="AM6" s="131"/>
      <c r="AN6" s="131"/>
      <c r="AO6" s="131"/>
      <c r="AP6" s="131"/>
      <c r="AQ6" s="131"/>
      <c r="AR6" s="131"/>
      <c r="AS6" s="402"/>
      <c r="AT6" s="131"/>
      <c r="AU6" s="131"/>
      <c r="AV6" s="131"/>
      <c r="AW6" s="131"/>
      <c r="AX6" s="131"/>
      <c r="AY6" s="131"/>
      <c r="AZ6" s="131"/>
      <c r="BA6" s="131"/>
      <c r="BB6" s="132"/>
      <c r="BC6" s="463"/>
      <c r="BD6" s="463"/>
    </row>
    <row r="7" spans="1:56" customFormat="1" ht="22.7" customHeight="1">
      <c r="A7" s="21"/>
      <c r="B7" s="85"/>
      <c r="C7" s="85"/>
      <c r="D7" s="85"/>
      <c r="E7" s="85"/>
      <c r="F7" s="85"/>
      <c r="G7" s="85"/>
      <c r="H7" s="85"/>
      <c r="I7" s="85"/>
      <c r="J7" s="85"/>
      <c r="K7" s="85"/>
      <c r="L7" s="85"/>
      <c r="M7" s="85"/>
      <c r="N7" s="85"/>
      <c r="O7" s="131"/>
      <c r="P7" s="131"/>
      <c r="Q7" s="85"/>
      <c r="R7" s="131"/>
      <c r="S7" s="131"/>
      <c r="T7" s="131"/>
      <c r="U7" s="131"/>
      <c r="V7" s="85"/>
      <c r="W7" s="131"/>
      <c r="X7" s="131"/>
      <c r="Y7" s="131"/>
      <c r="Z7" s="131"/>
      <c r="AA7" s="131"/>
      <c r="AB7" s="131"/>
      <c r="AC7" s="131"/>
      <c r="AD7" s="131"/>
      <c r="AE7" s="131"/>
      <c r="AF7" s="131"/>
      <c r="AG7" s="131"/>
      <c r="AH7" s="131"/>
      <c r="AI7" s="131"/>
      <c r="AJ7" s="131"/>
      <c r="AK7" s="131"/>
      <c r="AL7" s="131"/>
      <c r="AM7" s="131"/>
      <c r="AN7" s="131"/>
      <c r="AO7" s="131"/>
      <c r="AP7" s="131"/>
      <c r="AQ7" s="131"/>
      <c r="AR7" s="131"/>
      <c r="AS7" s="402"/>
      <c r="AT7" s="131"/>
      <c r="AU7" s="131"/>
      <c r="AV7" s="131"/>
      <c r="AW7" s="131"/>
      <c r="AX7" s="131"/>
      <c r="AY7" s="131"/>
      <c r="AZ7" s="131"/>
      <c r="BA7" s="131"/>
      <c r="BB7" s="132"/>
      <c r="BC7" s="463"/>
      <c r="BD7" s="463"/>
    </row>
    <row r="8" spans="1:56" customFormat="1" ht="12.75" customHeight="1">
      <c r="A8" s="21"/>
      <c r="B8" s="85"/>
      <c r="C8" s="85"/>
      <c r="D8" s="85"/>
      <c r="E8" s="85"/>
      <c r="F8" s="85"/>
      <c r="G8" s="85"/>
      <c r="H8" s="85"/>
      <c r="I8" s="85"/>
      <c r="J8" s="85"/>
      <c r="K8" s="85"/>
      <c r="L8" s="85"/>
      <c r="M8" s="85"/>
      <c r="N8" s="85"/>
      <c r="O8" s="131"/>
      <c r="P8" s="131"/>
      <c r="Q8" s="85"/>
      <c r="R8" s="131"/>
      <c r="S8" s="131"/>
      <c r="T8" s="131"/>
      <c r="U8" s="131"/>
      <c r="V8" s="85"/>
      <c r="W8" s="131"/>
      <c r="X8" s="131"/>
      <c r="Y8" s="131"/>
      <c r="Z8" s="131"/>
      <c r="AA8" s="131"/>
      <c r="AB8" s="131"/>
      <c r="AC8" s="131"/>
      <c r="AD8" s="131"/>
      <c r="AE8" s="131"/>
      <c r="AF8" s="131"/>
      <c r="AG8" s="131"/>
      <c r="AH8" s="131"/>
      <c r="AI8" s="131"/>
      <c r="AJ8" s="131"/>
      <c r="AK8" s="131"/>
      <c r="AL8" s="131"/>
      <c r="AM8" s="131"/>
      <c r="AN8" s="131"/>
      <c r="AO8" s="131"/>
      <c r="AP8" s="131"/>
      <c r="AQ8" s="131"/>
      <c r="AR8" s="131"/>
      <c r="AS8" s="402"/>
      <c r="AT8" s="131"/>
      <c r="AU8" s="131"/>
      <c r="AV8" s="131"/>
      <c r="AW8" s="131"/>
      <c r="AX8" s="131"/>
      <c r="AY8" s="131"/>
      <c r="AZ8" s="131"/>
      <c r="BA8" s="131"/>
      <c r="BB8" s="132"/>
      <c r="BC8" s="463"/>
      <c r="BD8" s="463"/>
    </row>
    <row r="9" spans="1:56" customFormat="1">
      <c r="A9" s="21"/>
      <c r="B9" s="85"/>
      <c r="C9" s="85"/>
      <c r="D9" s="85"/>
      <c r="E9" s="85"/>
      <c r="F9" s="85"/>
      <c r="G9" s="85"/>
      <c r="H9" s="85"/>
      <c r="I9" s="85"/>
      <c r="J9" s="85"/>
      <c r="K9" s="85"/>
      <c r="L9" s="85"/>
      <c r="M9" s="85"/>
      <c r="N9" s="85"/>
      <c r="O9" s="131"/>
      <c r="P9" s="131"/>
      <c r="Q9" s="85"/>
      <c r="R9" s="131"/>
      <c r="S9" s="131"/>
      <c r="T9" s="131"/>
      <c r="U9" s="131"/>
      <c r="V9" s="85"/>
      <c r="W9" s="131"/>
      <c r="X9" s="131"/>
      <c r="Y9" s="131"/>
      <c r="Z9" s="131"/>
      <c r="AA9" s="131"/>
      <c r="AB9" s="131"/>
      <c r="AC9" s="131"/>
      <c r="AD9" s="131"/>
      <c r="AE9" s="131"/>
      <c r="AF9" s="131"/>
      <c r="AG9" s="131"/>
      <c r="AH9" s="131"/>
      <c r="AI9" s="131"/>
      <c r="AJ9" s="131"/>
      <c r="AK9" s="131"/>
      <c r="AL9" s="131"/>
      <c r="AM9" s="131"/>
      <c r="AN9" s="131"/>
      <c r="AO9" s="131"/>
      <c r="AP9" s="131"/>
      <c r="AQ9" s="131"/>
      <c r="AR9" s="131"/>
      <c r="AS9" s="402"/>
      <c r="AT9" s="131"/>
      <c r="AU9" s="131"/>
      <c r="AV9" s="131"/>
      <c r="AW9" s="131"/>
      <c r="AX9" s="131"/>
      <c r="AY9" s="131"/>
      <c r="AZ9" s="131"/>
      <c r="BA9" s="131"/>
      <c r="BB9" s="132"/>
      <c r="BC9" s="463"/>
      <c r="BD9" s="463"/>
    </row>
    <row r="10" spans="1:56" customFormat="1" ht="19.5">
      <c r="A10" s="21"/>
      <c r="B10" s="2" t="str">
        <f>"CRÉDIT AGRICOLE S.A. QUARTERLY SERIES - "&amp;UPPER($B$3)&amp;" EARNINGS"</f>
        <v>CRÉDIT AGRICOLE S.A. QUARTERLY SERIES - UNDERLYING EARNINGS</v>
      </c>
      <c r="C10" s="85"/>
      <c r="D10" s="85"/>
      <c r="E10" s="85"/>
      <c r="F10" s="85"/>
      <c r="G10" s="85"/>
      <c r="H10" s="85"/>
      <c r="I10" s="85"/>
      <c r="J10" s="85"/>
      <c r="K10" s="85"/>
      <c r="L10" s="85"/>
      <c r="M10" s="85"/>
      <c r="N10" s="85"/>
      <c r="O10" s="131"/>
      <c r="P10" s="131"/>
      <c r="Q10" s="85"/>
      <c r="R10" s="131"/>
      <c r="S10" s="131"/>
      <c r="T10" s="131"/>
      <c r="U10" s="131"/>
      <c r="V10" s="85"/>
      <c r="W10" s="131"/>
      <c r="X10" s="131"/>
      <c r="Y10" s="131"/>
      <c r="Z10" s="131"/>
      <c r="AA10" s="131"/>
      <c r="AB10" s="131"/>
      <c r="AC10" s="131"/>
      <c r="AD10" s="131"/>
      <c r="AE10" s="131"/>
      <c r="AF10" s="131"/>
      <c r="AG10" s="131"/>
      <c r="AH10" s="131"/>
      <c r="AI10" s="131"/>
      <c r="AJ10" s="131"/>
      <c r="AK10" s="131"/>
      <c r="AL10" s="366"/>
      <c r="AM10" s="366"/>
      <c r="AN10" s="366"/>
      <c r="AO10" s="366"/>
      <c r="AP10" s="366"/>
      <c r="AQ10" s="366"/>
      <c r="AR10" s="131"/>
      <c r="AS10" s="403"/>
      <c r="AT10" s="131"/>
      <c r="AU10" s="131"/>
      <c r="AV10" s="131"/>
      <c r="AW10" s="131"/>
      <c r="AX10" s="131"/>
      <c r="AY10" s="131"/>
      <c r="AZ10" s="131"/>
      <c r="BA10" s="131"/>
      <c r="BB10" s="132"/>
      <c r="BC10" s="463"/>
      <c r="BD10" s="463"/>
    </row>
    <row r="11" spans="1:56" customFormat="1">
      <c r="A11" s="21"/>
      <c r="B11" s="85"/>
      <c r="C11" s="85"/>
      <c r="D11" s="85"/>
      <c r="E11" s="85"/>
      <c r="F11" s="85"/>
      <c r="G11" s="85"/>
      <c r="H11" s="85"/>
      <c r="I11" s="85"/>
      <c r="J11" s="85"/>
      <c r="K11" s="85"/>
      <c r="L11" s="85"/>
      <c r="M11" s="85"/>
      <c r="N11" s="85"/>
      <c r="O11" s="131"/>
      <c r="P11" s="131"/>
      <c r="Q11" s="85"/>
      <c r="R11" s="131"/>
      <c r="S11" s="131"/>
      <c r="T11" s="131"/>
      <c r="U11" s="131"/>
      <c r="V11" s="85"/>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402"/>
      <c r="AT11" s="131"/>
      <c r="AU11" s="131"/>
      <c r="AV11" s="131"/>
      <c r="AW11" s="131"/>
      <c r="AX11" s="131"/>
      <c r="AY11" s="131"/>
      <c r="AZ11" s="131"/>
      <c r="BA11" s="131"/>
      <c r="BB11" s="132"/>
      <c r="BC11" s="463"/>
      <c r="BD11" s="463"/>
    </row>
    <row r="12" spans="1:56" customFormat="1" ht="16.5" thickBot="1">
      <c r="A12" s="21"/>
      <c r="B12" s="86" t="s">
        <v>99</v>
      </c>
      <c r="C12" s="87"/>
      <c r="D12" s="87"/>
      <c r="E12" s="87"/>
      <c r="F12" s="87"/>
      <c r="G12" s="87"/>
      <c r="H12" s="87"/>
      <c r="I12" s="87"/>
      <c r="J12" s="87"/>
      <c r="K12" s="87"/>
      <c r="L12" s="87"/>
      <c r="M12" s="87"/>
      <c r="N12" s="87"/>
      <c r="O12" s="133"/>
      <c r="P12" s="133"/>
      <c r="Q12" s="87"/>
      <c r="R12" s="133"/>
      <c r="S12" s="133"/>
      <c r="T12" s="133"/>
      <c r="U12" s="133"/>
      <c r="V12" s="87"/>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404"/>
      <c r="AT12" s="133"/>
      <c r="AU12" s="133"/>
      <c r="AV12" s="133"/>
      <c r="AW12" s="133"/>
      <c r="AX12" s="133"/>
      <c r="AY12" s="133"/>
      <c r="AZ12" s="133"/>
      <c r="BA12" s="133"/>
      <c r="BB12" s="132"/>
      <c r="BC12" s="468"/>
      <c r="BD12" s="463"/>
    </row>
    <row r="13" spans="1:56" customFormat="1">
      <c r="A13" s="21"/>
      <c r="B13" s="85"/>
      <c r="C13" s="85"/>
      <c r="D13" s="85"/>
      <c r="E13" s="85"/>
      <c r="F13" s="85"/>
      <c r="G13" s="85"/>
      <c r="H13" s="85"/>
      <c r="I13" s="85"/>
      <c r="J13" s="85"/>
      <c r="K13" s="85"/>
      <c r="L13" s="85"/>
      <c r="M13" s="85"/>
      <c r="N13" s="85"/>
      <c r="O13" s="131"/>
      <c r="P13" s="131"/>
      <c r="Q13" s="85"/>
      <c r="R13" s="131"/>
      <c r="S13" s="131"/>
      <c r="T13" s="131"/>
      <c r="U13" s="131"/>
      <c r="V13" s="85"/>
      <c r="W13" s="131"/>
      <c r="X13" s="131"/>
      <c r="Y13" s="131"/>
      <c r="Z13" s="131"/>
      <c r="AA13" s="131"/>
      <c r="AB13" s="131"/>
      <c r="AC13" s="131"/>
      <c r="AD13" s="131"/>
      <c r="AE13" s="131"/>
      <c r="AF13" s="131"/>
      <c r="AG13" s="131"/>
      <c r="AH13" s="131"/>
      <c r="AI13" s="131"/>
      <c r="AJ13" s="131"/>
      <c r="AK13" s="131"/>
      <c r="AL13" s="131"/>
      <c r="AM13" s="319" t="s">
        <v>596</v>
      </c>
      <c r="AN13" s="131"/>
      <c r="AO13" s="319" t="s">
        <v>596</v>
      </c>
      <c r="AP13" s="131"/>
      <c r="AQ13" s="319" t="s">
        <v>596</v>
      </c>
      <c r="AR13" s="131"/>
      <c r="AS13" s="405" t="s">
        <v>596</v>
      </c>
      <c r="AU13" s="319" t="s">
        <v>596</v>
      </c>
      <c r="AV13" s="131"/>
      <c r="AW13" s="131"/>
      <c r="AX13" s="131"/>
      <c r="AY13" s="131"/>
      <c r="BA13" s="131"/>
      <c r="BB13" s="132"/>
      <c r="BC13" s="368"/>
      <c r="BD13" s="463"/>
    </row>
    <row r="14" spans="1:56" customFormat="1" ht="25.5">
      <c r="A14" s="21"/>
      <c r="B14" s="326" t="s">
        <v>24</v>
      </c>
      <c r="C14" s="318" t="str">
        <f>SUBSTITUTE(SUBSTITUTE($1:$1,"T","Q"),"-20","-")&amp;"
"&amp;$3:$3</f>
        <v>Q1-15
Underlying</v>
      </c>
      <c r="D14" s="318" t="str">
        <f>SUBSTITUTE(SUBSTITUTE($1:$1,"T","Q"),"-20","-")&amp;"
"&amp;$3:$3</f>
        <v>Q2-15
Underlying</v>
      </c>
      <c r="E14" s="318" t="str">
        <f>SUBSTITUTE(SUBSTITUTE($1:$1,"T","Q"),"-20","-")&amp;"
"&amp;$3:$3</f>
        <v>Q3-15
Underlying</v>
      </c>
      <c r="F14" s="318" t="str">
        <f>SUBSTITUTE(SUBSTITUTE($1:$1,"T","Q"),"-20","-")&amp;"
"&amp;$3:$3</f>
        <v>Q4-15
Underlying</v>
      </c>
      <c r="G14" s="318" t="str">
        <f>INDEX($BD$1:$BD$4,MONTH($1:$1)/3,1)&amp;RIGHT(YEAR($1:$1),2)&amp;"
"&amp;$3:$3</f>
        <v>FY-2015
Underlying</v>
      </c>
      <c r="H14" s="318" t="str">
        <f>SUBSTITUTE(SUBSTITUTE($1:$1,"T","Q"),"-20","-")&amp;"
"&amp;$3:$3</f>
        <v>Q1-16
Underlying</v>
      </c>
      <c r="I14" s="318" t="str">
        <f>SUBSTITUTE(SUBSTITUTE($1:$1,"T","Q"),"-20","-")&amp;"
"&amp;$3:$3</f>
        <v>Q2-16
Underlying</v>
      </c>
      <c r="J14" s="318" t="str">
        <f>SUBSTITUTE(SUBSTITUTE($1:$1,"T","Q"),"-20","-")&amp;"
"&amp;$3:$3</f>
        <v>Q3-16
Underlying</v>
      </c>
      <c r="K14" s="318" t="str">
        <f>SUBSTITUTE(SUBSTITUTE($1:$1,"T","Q"),"-20","-")&amp;"
"&amp;$3:$3</f>
        <v>Q4-16
Underlying</v>
      </c>
      <c r="L14" s="318" t="str">
        <f>INDEX($BD$1:$BD$4,MONTH($1:$1)/3,1)&amp;RIGHT(YEAR($1:$1),2)&amp;"
"&amp;$3:$3</f>
        <v>FY-2016
Underlying</v>
      </c>
      <c r="M14" s="319" t="s">
        <v>540</v>
      </c>
      <c r="N14" s="319" t="s">
        <v>541</v>
      </c>
      <c r="O14" s="319" t="s">
        <v>542</v>
      </c>
      <c r="P14" s="319" t="s">
        <v>543</v>
      </c>
      <c r="Q14" s="318" t="s">
        <v>544</v>
      </c>
      <c r="R14" s="319" t="s">
        <v>545</v>
      </c>
      <c r="S14" s="319" t="s">
        <v>546</v>
      </c>
      <c r="T14" s="319" t="s">
        <v>547</v>
      </c>
      <c r="U14" s="319" t="s">
        <v>548</v>
      </c>
      <c r="V14" s="318" t="s">
        <v>549</v>
      </c>
      <c r="W14" s="319" t="s">
        <v>550</v>
      </c>
      <c r="X14" s="319" t="s">
        <v>551</v>
      </c>
      <c r="Y14" s="319" t="s">
        <v>552</v>
      </c>
      <c r="Z14" s="319" t="s">
        <v>553</v>
      </c>
      <c r="AA14" s="319" t="s">
        <v>554</v>
      </c>
      <c r="AB14" s="319" t="s">
        <v>555</v>
      </c>
      <c r="AC14" s="319" t="s">
        <v>556</v>
      </c>
      <c r="AD14" s="319" t="s">
        <v>557</v>
      </c>
      <c r="AE14" s="319" t="s">
        <v>558</v>
      </c>
      <c r="AF14" s="319" t="s">
        <v>559</v>
      </c>
      <c r="AG14" s="319" t="s">
        <v>560</v>
      </c>
      <c r="AH14" s="319" t="s">
        <v>561</v>
      </c>
      <c r="AI14" s="319" t="s">
        <v>562</v>
      </c>
      <c r="AJ14" s="319" t="s">
        <v>563</v>
      </c>
      <c r="AK14" s="319" t="s">
        <v>564</v>
      </c>
      <c r="AL14" s="319" t="s">
        <v>565</v>
      </c>
      <c r="AM14" s="319" t="s">
        <v>565</v>
      </c>
      <c r="AN14" s="319" t="s">
        <v>572</v>
      </c>
      <c r="AO14" s="319" t="s">
        <v>572</v>
      </c>
      <c r="AP14" s="319" t="s">
        <v>577</v>
      </c>
      <c r="AQ14" s="319" t="str">
        <f>SUBSTITUTE(SUBSTITUTE($1:$1,"T","Q"),"-20","-")&amp;"
"&amp;$3:$3</f>
        <v>Q3-22
Underlying</v>
      </c>
      <c r="AR14" s="319" t="s">
        <v>602</v>
      </c>
      <c r="AS14" s="405" t="s">
        <v>602</v>
      </c>
      <c r="AT14" s="318" t="s">
        <v>603</v>
      </c>
      <c r="AU14" s="319" t="s">
        <v>609</v>
      </c>
      <c r="AV14" s="319" t="s">
        <v>607</v>
      </c>
      <c r="AW14" s="319" t="s">
        <v>616</v>
      </c>
      <c r="AX14" s="319" t="s">
        <v>621</v>
      </c>
      <c r="AY14" s="319" t="s">
        <v>629</v>
      </c>
      <c r="AZ14" s="367" t="s">
        <v>630</v>
      </c>
      <c r="BA14" s="319" t="str">
        <f>SUBSTITUTE(SUBSTITUTE($1:$1,"T","Q"),"-20","-")&amp;"
"&amp;$3:$3</f>
        <v>Q1-24
Underlying</v>
      </c>
      <c r="BB14" s="132"/>
      <c r="BC14" s="370" t="str">
        <f>LEFT($AV:$AV,2)&amp;"/"&amp;LEFT(BA:BA,2)</f>
        <v>Q1/Q1</v>
      </c>
      <c r="BD14" s="463"/>
    </row>
    <row r="15" spans="1:56" customFormat="1">
      <c r="A15" s="21"/>
      <c r="B15" s="327"/>
      <c r="C15" s="85"/>
      <c r="D15" s="85"/>
      <c r="E15" s="85"/>
      <c r="F15" s="85"/>
      <c r="G15" s="85"/>
      <c r="H15" s="85"/>
      <c r="I15" s="85"/>
      <c r="J15" s="85"/>
      <c r="K15" s="85"/>
      <c r="L15" s="85"/>
      <c r="M15" s="131"/>
      <c r="N15" s="131"/>
      <c r="O15" s="131"/>
      <c r="P15" s="131"/>
      <c r="Q15" s="85"/>
      <c r="R15" s="131"/>
      <c r="S15" s="131"/>
      <c r="T15" s="131"/>
      <c r="U15" s="131"/>
      <c r="V15" s="85"/>
      <c r="W15" s="131"/>
      <c r="X15" s="131"/>
      <c r="Y15" s="131"/>
      <c r="Z15" s="131"/>
      <c r="AA15" s="131"/>
      <c r="AB15" s="131"/>
      <c r="AC15" s="131"/>
      <c r="AD15" s="131"/>
      <c r="AE15" s="131"/>
      <c r="AF15" s="131"/>
      <c r="AG15" s="131"/>
      <c r="AH15" s="131"/>
      <c r="AI15" s="131"/>
      <c r="AJ15" s="131"/>
      <c r="AK15" s="131"/>
      <c r="AL15" s="131"/>
      <c r="AM15" s="131"/>
      <c r="AN15" s="131"/>
      <c r="AO15" s="131"/>
      <c r="AP15" s="131"/>
      <c r="AR15" s="131"/>
      <c r="AU15" s="131"/>
      <c r="AV15" s="131"/>
      <c r="AW15" s="131"/>
      <c r="AX15" s="131"/>
      <c r="AY15" s="131"/>
      <c r="BA15" s="131"/>
      <c r="BB15" s="132"/>
      <c r="BC15" s="341"/>
      <c r="BD15" s="463"/>
    </row>
    <row r="16" spans="1:56" customFormat="1">
      <c r="A16" s="23" t="s">
        <v>105</v>
      </c>
      <c r="B16" s="328" t="s">
        <v>26</v>
      </c>
      <c r="C16" s="88">
        <v>4359</v>
      </c>
      <c r="D16" s="88">
        <v>4628</v>
      </c>
      <c r="E16" s="88">
        <v>3918</v>
      </c>
      <c r="F16" s="89">
        <v>4289</v>
      </c>
      <c r="G16" s="90">
        <f t="shared" ref="G16:G30" si="1">SUM(C16:F16)</f>
        <v>17194</v>
      </c>
      <c r="H16" s="89">
        <v>4193.8386682201699</v>
      </c>
      <c r="I16" s="89">
        <v>4337.1358253951203</v>
      </c>
      <c r="J16" s="89">
        <v>4411.7104828648598</v>
      </c>
      <c r="K16" s="89">
        <v>4563.4386647006995</v>
      </c>
      <c r="L16" s="90">
        <v>17506.1236411809</v>
      </c>
      <c r="M16" s="170">
        <v>4778.8810532122507</v>
      </c>
      <c r="N16" s="170">
        <v>4619.3027191521896</v>
      </c>
      <c r="O16" s="170">
        <v>4564.2409639376719</v>
      </c>
      <c r="P16" s="170">
        <v>4809.6513954499396</v>
      </c>
      <c r="Q16" s="90">
        <v>18772.07613175207</v>
      </c>
      <c r="R16" s="170">
        <v>4899.8378404554123</v>
      </c>
      <c r="S16" s="170">
        <v>5145.9329645600237</v>
      </c>
      <c r="T16" s="170">
        <v>4834.2716408999904</v>
      </c>
      <c r="U16" s="170">
        <v>4814.4237926454325</v>
      </c>
      <c r="V16" s="90">
        <v>19694.466238560868</v>
      </c>
      <c r="W16" s="170">
        <v>4902.5080508318297</v>
      </c>
      <c r="X16" s="170">
        <v>5178.8081834550649</v>
      </c>
      <c r="Y16" s="170">
        <v>5073.3062253014205</v>
      </c>
      <c r="Z16" s="170">
        <v>5184.2228445461596</v>
      </c>
      <c r="AA16" s="90">
        <v>20338.845304134436</v>
      </c>
      <c r="AB16" s="170">
        <v>5137.3722142055649</v>
      </c>
      <c r="AC16" s="170">
        <v>5184.7198750473499</v>
      </c>
      <c r="AD16" s="170">
        <v>5143.1780326257303</v>
      </c>
      <c r="AE16" s="170">
        <v>5298.5007566044942</v>
      </c>
      <c r="AF16" s="90">
        <v>20763.770878483101</v>
      </c>
      <c r="AG16" s="170">
        <v>5507.7268777058698</v>
      </c>
      <c r="AH16" s="170">
        <v>5829.0093985167696</v>
      </c>
      <c r="AI16" s="170">
        <v>5534.9969483906443</v>
      </c>
      <c r="AJ16" s="170">
        <v>5778.8985107927983</v>
      </c>
      <c r="AK16" s="90">
        <v>22650.631735406125</v>
      </c>
      <c r="AL16" s="170">
        <v>5928.5734629206399</v>
      </c>
      <c r="AM16" s="170">
        <v>5574.6332098930598</v>
      </c>
      <c r="AN16" s="170">
        <v>6187.551252673793</v>
      </c>
      <c r="AO16" s="170">
        <v>5476.5760530046728</v>
      </c>
      <c r="AP16" s="170">
        <v>5585.1568872431544</v>
      </c>
      <c r="AQ16" s="197">
        <v>5342.8021252390154</v>
      </c>
      <c r="AR16" s="170">
        <v>6031.9827977906789</v>
      </c>
      <c r="AS16" s="197">
        <f>AU16-AM16-AO16-AQ16</f>
        <v>6029.2451479668216</v>
      </c>
      <c r="AT16" s="90">
        <v>23733.264400628264</v>
      </c>
      <c r="AU16" s="90">
        <v>22423.256536103567</v>
      </c>
      <c r="AV16" s="170">
        <v>6152.7975860305542</v>
      </c>
      <c r="AW16" s="170">
        <v>6329.3376371996455</v>
      </c>
      <c r="AX16" s="170">
        <v>6059.8421010806642</v>
      </c>
      <c r="AY16" s="170">
        <v>6020.9159701894905</v>
      </c>
      <c r="AZ16" s="90">
        <v>24562.893294500387</v>
      </c>
      <c r="BA16" s="170">
        <v>6796.7990148662002</v>
      </c>
      <c r="BB16" s="132"/>
      <c r="BC16" s="165">
        <f>IF(ISERROR($BA16/AV16),"ns",IF($BA16/AV16&gt;200%,"x"&amp;(ROUND($BA16/AV16,1)),IF($BA16/AV16&lt;0,"ns",$BA16/AV16-1)))</f>
        <v>0.10466806681529728</v>
      </c>
      <c r="BD16" s="463"/>
    </row>
    <row r="17" spans="1:56" customFormat="1">
      <c r="A17" s="21" t="s">
        <v>106</v>
      </c>
      <c r="B17" s="329" t="s">
        <v>28</v>
      </c>
      <c r="C17" s="91">
        <v>-3153</v>
      </c>
      <c r="D17" s="91">
        <v>-2786</v>
      </c>
      <c r="E17" s="91">
        <v>-2738</v>
      </c>
      <c r="F17" s="92">
        <v>-2906</v>
      </c>
      <c r="G17" s="93">
        <f t="shared" si="1"/>
        <v>-11583</v>
      </c>
      <c r="H17" s="92">
        <v>-3175.52530232955</v>
      </c>
      <c r="I17" s="92">
        <v>-2808.7682467780201</v>
      </c>
      <c r="J17" s="92">
        <v>-2688.0808593635902</v>
      </c>
      <c r="K17" s="92">
        <v>-2930.1180973180099</v>
      </c>
      <c r="L17" s="93">
        <v>-11602.4925057892</v>
      </c>
      <c r="M17" s="92">
        <v>-3222.4678605034601</v>
      </c>
      <c r="N17" s="92">
        <v>-2778.9524219063601</v>
      </c>
      <c r="O17" s="92">
        <v>-2875.3459040471598</v>
      </c>
      <c r="P17" s="92">
        <v>-3150.3364454001098</v>
      </c>
      <c r="Q17" s="93">
        <v>-12027.1026318571</v>
      </c>
      <c r="R17" s="92">
        <v>-3391.7311496313723</v>
      </c>
      <c r="S17" s="92">
        <v>-2984.4135285736406</v>
      </c>
      <c r="T17" s="92">
        <v>-2978.7394341349791</v>
      </c>
      <c r="U17" s="92">
        <v>-3174.6301698401539</v>
      </c>
      <c r="V17" s="93">
        <v>-12529.514282180206</v>
      </c>
      <c r="W17" s="92">
        <v>-3435.5788164208998</v>
      </c>
      <c r="X17" s="92">
        <v>-3038.3258118660001</v>
      </c>
      <c r="Y17" s="92">
        <v>-3026.90913588484</v>
      </c>
      <c r="Z17" s="92">
        <v>-3244.2581036557599</v>
      </c>
      <c r="AA17" s="93">
        <v>-12745.071867827501</v>
      </c>
      <c r="AB17" s="92">
        <v>-3554.45778926</v>
      </c>
      <c r="AC17" s="92">
        <v>-3054.29377765443</v>
      </c>
      <c r="AD17" s="92">
        <v>-2987.6747100202001</v>
      </c>
      <c r="AE17" s="92">
        <v>-3208.0620656934002</v>
      </c>
      <c r="AF17" s="93">
        <v>-12804.488342627999</v>
      </c>
      <c r="AG17" s="92">
        <v>-3703.1745365870102</v>
      </c>
      <c r="AH17" s="92">
        <v>-3232.78136802875</v>
      </c>
      <c r="AI17" s="92">
        <v>-3244.8073708849925</v>
      </c>
      <c r="AJ17" s="92">
        <v>-3423.3678330998519</v>
      </c>
      <c r="AK17" s="93">
        <v>-13604.131108600623</v>
      </c>
      <c r="AL17" s="92">
        <v>-4135.5943618319398</v>
      </c>
      <c r="AM17" s="92">
        <v>-3750.6483618319398</v>
      </c>
      <c r="AN17" s="92">
        <v>-3398.8960793431597</v>
      </c>
      <c r="AO17" s="92">
        <v>-3071.2042815203799</v>
      </c>
      <c r="AP17" s="92">
        <v>-3393.8273945727797</v>
      </c>
      <c r="AQ17" s="346">
        <v>-3117.8021923955803</v>
      </c>
      <c r="AR17" s="92">
        <v>-3541.0476533876299</v>
      </c>
      <c r="AS17" s="406">
        <f t="shared" ref="AS17:AS30" si="2">AU17-AM17-AO17-AQ17</f>
        <v>-3211.0222901123998</v>
      </c>
      <c r="AT17" s="93">
        <v>-14469.3654891355</v>
      </c>
      <c r="AU17" s="93">
        <v>-13150.6771258603</v>
      </c>
      <c r="AV17" s="92">
        <v>-3840.7016595701798</v>
      </c>
      <c r="AW17" s="92">
        <v>-3196.0194453363906</v>
      </c>
      <c r="AX17" s="92">
        <v>-3376.2507973071329</v>
      </c>
      <c r="AY17" s="92">
        <v>-3714.0872291457003</v>
      </c>
      <c r="AZ17" s="93">
        <v>-14127.059131359414</v>
      </c>
      <c r="BA17" s="92">
        <v>-3648.9570164807201</v>
      </c>
      <c r="BB17" s="132"/>
      <c r="BC17" s="165">
        <f t="shared" ref="BC17:BC30" si="3">IF(ISERROR($BA17/AV17),"ns",IF($BA17/AV17&gt;200%,"x"&amp;(ROUND($BA17/AV17,1)),IF($BA17/AV17&lt;0,"ns",$BA17/AV17-1)))</f>
        <v>-4.9924378430090899E-2</v>
      </c>
      <c r="BD17" s="463"/>
    </row>
    <row r="18" spans="1:56" customFormat="1">
      <c r="A18" s="94" t="s">
        <v>107</v>
      </c>
      <c r="B18" s="330" t="s">
        <v>30</v>
      </c>
      <c r="C18" s="95"/>
      <c r="D18" s="95"/>
      <c r="E18" s="95"/>
      <c r="F18" s="96"/>
      <c r="G18" s="97"/>
      <c r="H18" s="96">
        <v>-208.20000000000002</v>
      </c>
      <c r="I18" s="96">
        <v>-37.289999999999985</v>
      </c>
      <c r="J18" s="96">
        <v>4.5919999999999996</v>
      </c>
      <c r="K18" s="96">
        <v>0</v>
      </c>
      <c r="L18" s="97">
        <v>-240.898</v>
      </c>
      <c r="M18" s="96">
        <v>-232.29000000000002</v>
      </c>
      <c r="N18" s="96">
        <v>-9.8051777258163604</v>
      </c>
      <c r="O18" s="96">
        <v>0</v>
      </c>
      <c r="P18" s="96">
        <v>0</v>
      </c>
      <c r="Q18" s="97">
        <v>-242.09517772581637</v>
      </c>
      <c r="R18" s="96">
        <v>-291.28229388248832</v>
      </c>
      <c r="S18" s="96">
        <v>-10.815904254287659</v>
      </c>
      <c r="T18" s="96">
        <v>0</v>
      </c>
      <c r="U18" s="96">
        <v>0</v>
      </c>
      <c r="V18" s="97">
        <v>-302.09819813677598</v>
      </c>
      <c r="W18" s="96">
        <v>-331.77900396668571</v>
      </c>
      <c r="X18" s="96">
        <v>-5.6986711717985052</v>
      </c>
      <c r="Y18" s="96">
        <v>-2.36</v>
      </c>
      <c r="Z18" s="96">
        <v>-3.5239115158010037E-3</v>
      </c>
      <c r="AA18" s="97">
        <v>-339.84119905</v>
      </c>
      <c r="AB18" s="96">
        <v>-360.32877207942448</v>
      </c>
      <c r="AC18" s="96">
        <v>-78.511224245599152</v>
      </c>
      <c r="AD18" s="96">
        <v>0</v>
      </c>
      <c r="AE18" s="96">
        <v>0</v>
      </c>
      <c r="AF18" s="97">
        <v>-438.83999632502366</v>
      </c>
      <c r="AG18" s="96">
        <v>-510.43716979546252</v>
      </c>
      <c r="AH18" s="96">
        <v>-11.319725846015992</v>
      </c>
      <c r="AI18" s="96">
        <v>0</v>
      </c>
      <c r="AJ18" s="96">
        <v>0</v>
      </c>
      <c r="AK18" s="97">
        <v>-521.75689564147854</v>
      </c>
      <c r="AL18" s="96">
        <v>-636.31955351604836</v>
      </c>
      <c r="AM18" s="96">
        <v>-636.31955351604836</v>
      </c>
      <c r="AN18" s="96">
        <v>-10.682845905336137</v>
      </c>
      <c r="AO18" s="96">
        <v>-10.682845905336137</v>
      </c>
      <c r="AP18" s="96">
        <v>0</v>
      </c>
      <c r="AQ18" s="347">
        <v>0</v>
      </c>
      <c r="AR18" s="96">
        <v>0</v>
      </c>
      <c r="AS18" s="347">
        <f t="shared" si="2"/>
        <v>5.6843418860808015E-14</v>
      </c>
      <c r="AT18" s="97">
        <v>-647.00239942138444</v>
      </c>
      <c r="AU18" s="97">
        <v>-647.00239942138444</v>
      </c>
      <c r="AV18" s="96">
        <v>-512.61224216409096</v>
      </c>
      <c r="AW18" s="96">
        <v>3.6239645940909124</v>
      </c>
      <c r="AX18" s="96">
        <v>0</v>
      </c>
      <c r="AY18" s="96">
        <v>0</v>
      </c>
      <c r="AZ18" s="97">
        <v>-508.98827757000004</v>
      </c>
      <c r="BA18" s="96">
        <v>0</v>
      </c>
      <c r="BB18" s="132"/>
      <c r="BC18" s="165">
        <f t="shared" si="3"/>
        <v>-1</v>
      </c>
      <c r="BD18" s="463"/>
    </row>
    <row r="19" spans="1:56" customFormat="1">
      <c r="A19" s="23" t="s">
        <v>108</v>
      </c>
      <c r="B19" s="328" t="s">
        <v>32</v>
      </c>
      <c r="C19" s="88">
        <v>1206</v>
      </c>
      <c r="D19" s="88">
        <v>1842</v>
      </c>
      <c r="E19" s="88">
        <v>1180</v>
      </c>
      <c r="F19" s="89">
        <v>1383</v>
      </c>
      <c r="G19" s="90">
        <f t="shared" si="1"/>
        <v>5611</v>
      </c>
      <c r="H19" s="89">
        <v>1018.313365890618</v>
      </c>
      <c r="I19" s="89">
        <v>1528.36757861711</v>
      </c>
      <c r="J19" s="89">
        <v>1723.6296235012701</v>
      </c>
      <c r="K19" s="89">
        <v>1633.3205673826901</v>
      </c>
      <c r="L19" s="90">
        <v>5903.6311353916899</v>
      </c>
      <c r="M19" s="170">
        <v>1556.4131927087901</v>
      </c>
      <c r="N19" s="170">
        <v>1840.35029724583</v>
      </c>
      <c r="O19" s="170">
        <v>1688.8950598905019</v>
      </c>
      <c r="P19" s="170">
        <v>1659.31495004984</v>
      </c>
      <c r="Q19" s="90">
        <v>6744.9734998949725</v>
      </c>
      <c r="R19" s="170">
        <v>1508.10669082404</v>
      </c>
      <c r="S19" s="170">
        <v>2161.5194359863735</v>
      </c>
      <c r="T19" s="170">
        <v>1855.532206765012</v>
      </c>
      <c r="U19" s="170">
        <v>1639.793622805279</v>
      </c>
      <c r="V19" s="90">
        <v>7164.9519563807144</v>
      </c>
      <c r="W19" s="170">
        <v>1466.9292344109301</v>
      </c>
      <c r="X19" s="170">
        <v>2140.4823715890652</v>
      </c>
      <c r="Y19" s="170">
        <v>2046.39708941658</v>
      </c>
      <c r="Z19" s="170">
        <v>1939.96474089039</v>
      </c>
      <c r="AA19" s="90">
        <v>7593.7734363069658</v>
      </c>
      <c r="AB19" s="170">
        <v>1582.9144249455653</v>
      </c>
      <c r="AC19" s="170">
        <v>2130.4260973929199</v>
      </c>
      <c r="AD19" s="170">
        <v>2155.5033226055298</v>
      </c>
      <c r="AE19" s="170">
        <v>2090.4386909110844</v>
      </c>
      <c r="AF19" s="90">
        <v>7959.2825358551099</v>
      </c>
      <c r="AG19" s="170">
        <v>1804.5523411188501</v>
      </c>
      <c r="AH19" s="170">
        <v>2596.2280304880101</v>
      </c>
      <c r="AI19" s="170">
        <v>2290.1895775056519</v>
      </c>
      <c r="AJ19" s="170">
        <v>2355.5306776929565</v>
      </c>
      <c r="AK19" s="90">
        <v>9046.5006268054767</v>
      </c>
      <c r="AL19" s="170">
        <v>1792.9791010887002</v>
      </c>
      <c r="AM19" s="170">
        <v>1823.9848480611201</v>
      </c>
      <c r="AN19" s="170">
        <v>2788.6551733306328</v>
      </c>
      <c r="AO19" s="170">
        <v>2405.3717714842928</v>
      </c>
      <c r="AP19" s="170">
        <v>2191.3294926703752</v>
      </c>
      <c r="AQ19" s="197">
        <v>2224.9999328434951</v>
      </c>
      <c r="AR19" s="170">
        <v>2490.935144403049</v>
      </c>
      <c r="AS19" s="197">
        <f t="shared" si="2"/>
        <v>2818.2228578543472</v>
      </c>
      <c r="AT19" s="90">
        <v>9263.8989114927572</v>
      </c>
      <c r="AU19" s="90">
        <v>9272.5794102432556</v>
      </c>
      <c r="AV19" s="170">
        <v>2312.0959264603744</v>
      </c>
      <c r="AW19" s="170">
        <v>3133.3181918632558</v>
      </c>
      <c r="AX19" s="170">
        <v>2683.5913037735318</v>
      </c>
      <c r="AY19" s="170">
        <v>2306.8287410437911</v>
      </c>
      <c r="AZ19" s="90">
        <v>10435.834163140973</v>
      </c>
      <c r="BA19" s="170">
        <v>3147.8419983854801</v>
      </c>
      <c r="BC19" s="165">
        <f t="shared" si="3"/>
        <v>0.36146686751209467</v>
      </c>
      <c r="BD19" s="463"/>
    </row>
    <row r="20" spans="1:56" customFormat="1">
      <c r="A20" s="21" t="s">
        <v>109</v>
      </c>
      <c r="B20" s="329" t="s">
        <v>34</v>
      </c>
      <c r="C20" s="91">
        <v>-477</v>
      </c>
      <c r="D20" s="91">
        <v>-601</v>
      </c>
      <c r="E20" s="91">
        <v>-600</v>
      </c>
      <c r="F20" s="92">
        <v>-615</v>
      </c>
      <c r="G20" s="93">
        <f t="shared" si="1"/>
        <v>-2293</v>
      </c>
      <c r="H20" s="92">
        <v>-402.15866241056102</v>
      </c>
      <c r="I20" s="92">
        <v>-496.57518964144498</v>
      </c>
      <c r="J20" s="92">
        <v>-493.47213054313698</v>
      </c>
      <c r="K20" s="92">
        <v>-394.91271652785298</v>
      </c>
      <c r="L20" s="93">
        <v>-1787.1186991229999</v>
      </c>
      <c r="M20" s="92">
        <v>-399.39473048784401</v>
      </c>
      <c r="N20" s="92">
        <v>-351.31186864216198</v>
      </c>
      <c r="O20" s="92">
        <v>-336.63839985829901</v>
      </c>
      <c r="P20" s="92">
        <v>-335.12625726243101</v>
      </c>
      <c r="Q20" s="93">
        <v>-1422.47125625074</v>
      </c>
      <c r="R20" s="92">
        <v>-314.07068446166397</v>
      </c>
      <c r="S20" s="92">
        <v>-222.97740334627701</v>
      </c>
      <c r="T20" s="92">
        <v>-218.39224741160299</v>
      </c>
      <c r="U20" s="92">
        <v>-321.07283275348198</v>
      </c>
      <c r="V20" s="93">
        <v>-1076.5131679730298</v>
      </c>
      <c r="W20" s="92">
        <v>-224.757853838035</v>
      </c>
      <c r="X20" s="92">
        <v>-357.54365720782403</v>
      </c>
      <c r="Y20" s="92">
        <v>-334.61443079117799</v>
      </c>
      <c r="Z20" s="92">
        <v>-339.50398848768799</v>
      </c>
      <c r="AA20" s="93">
        <v>-1256.4199303247201</v>
      </c>
      <c r="AB20" s="92">
        <v>-620.878994251731</v>
      </c>
      <c r="AC20" s="92">
        <v>-907.66842270043799</v>
      </c>
      <c r="AD20" s="92">
        <v>-577.13873101525598</v>
      </c>
      <c r="AE20" s="92">
        <v>-500.46589957549497</v>
      </c>
      <c r="AF20" s="93">
        <v>-2606.1520475429202</v>
      </c>
      <c r="AG20" s="92">
        <v>-383.81658840196599</v>
      </c>
      <c r="AH20" s="92">
        <v>-254.49924939703601</v>
      </c>
      <c r="AI20" s="92">
        <v>-265.589199364237</v>
      </c>
      <c r="AJ20" s="92">
        <v>-327.69536545664005</v>
      </c>
      <c r="AK20" s="93">
        <v>-1231.60040261988</v>
      </c>
      <c r="AL20" s="92">
        <v>-545.79426158287504</v>
      </c>
      <c r="AM20" s="92">
        <v>-545.49026158287495</v>
      </c>
      <c r="AN20" s="92">
        <v>-202.57872015507999</v>
      </c>
      <c r="AO20" s="92">
        <v>-202.41972015507906</v>
      </c>
      <c r="AP20" s="92">
        <v>-359.96585820246003</v>
      </c>
      <c r="AQ20" s="346">
        <v>-359.87785820245608</v>
      </c>
      <c r="AR20" s="92">
        <v>-442.853562953319</v>
      </c>
      <c r="AS20" s="406">
        <f t="shared" si="2"/>
        <v>-443.01756295331984</v>
      </c>
      <c r="AT20" s="93">
        <v>-1551.1924028937301</v>
      </c>
      <c r="AU20" s="93">
        <v>-1550.8054028937299</v>
      </c>
      <c r="AV20" s="92">
        <v>-374.14921110865299</v>
      </c>
      <c r="AW20" s="92">
        <v>-449.66225763666449</v>
      </c>
      <c r="AX20" s="92">
        <v>-429.20743874207443</v>
      </c>
      <c r="AY20" s="92">
        <v>-439.77136189437698</v>
      </c>
      <c r="AZ20" s="93">
        <v>-1692.7902693817719</v>
      </c>
      <c r="BA20" s="92">
        <v>-380.01912287778202</v>
      </c>
      <c r="BC20" s="165">
        <f t="shared" si="3"/>
        <v>1.5688692090879197E-2</v>
      </c>
      <c r="BD20" s="463"/>
    </row>
    <row r="21" spans="1:56" customFormat="1">
      <c r="A21" s="94" t="s">
        <v>110</v>
      </c>
      <c r="B21" s="330" t="s">
        <v>36</v>
      </c>
      <c r="C21" s="95"/>
      <c r="D21" s="95"/>
      <c r="E21" s="95"/>
      <c r="F21" s="96"/>
      <c r="G21" s="97"/>
      <c r="H21" s="96">
        <v>0</v>
      </c>
      <c r="I21" s="96">
        <v>-50</v>
      </c>
      <c r="J21" s="96">
        <v>-50</v>
      </c>
      <c r="K21" s="96">
        <v>0</v>
      </c>
      <c r="L21" s="97">
        <v>-100</v>
      </c>
      <c r="M21" s="96">
        <v>-40</v>
      </c>
      <c r="N21" s="96">
        <v>0</v>
      </c>
      <c r="O21" s="96">
        <v>-75</v>
      </c>
      <c r="P21" s="96">
        <v>0</v>
      </c>
      <c r="Q21" s="97">
        <v>-115</v>
      </c>
      <c r="R21" s="96">
        <v>0</v>
      </c>
      <c r="S21" s="96">
        <v>0</v>
      </c>
      <c r="T21" s="96">
        <v>0</v>
      </c>
      <c r="U21" s="96">
        <v>-75</v>
      </c>
      <c r="V21" s="97">
        <v>-75</v>
      </c>
      <c r="W21" s="96">
        <v>0</v>
      </c>
      <c r="X21" s="96">
        <v>0</v>
      </c>
      <c r="Y21" s="96">
        <v>0</v>
      </c>
      <c r="Z21" s="96">
        <v>0</v>
      </c>
      <c r="AA21" s="97">
        <v>0</v>
      </c>
      <c r="AB21" s="96">
        <v>0</v>
      </c>
      <c r="AC21" s="96">
        <v>0</v>
      </c>
      <c r="AD21" s="96">
        <v>0</v>
      </c>
      <c r="AE21" s="96">
        <v>0</v>
      </c>
      <c r="AF21" s="97">
        <v>0</v>
      </c>
      <c r="AG21" s="96">
        <v>0</v>
      </c>
      <c r="AH21" s="96">
        <v>0</v>
      </c>
      <c r="AI21" s="96">
        <v>0</v>
      </c>
      <c r="AJ21" s="96">
        <v>0</v>
      </c>
      <c r="AK21" s="97">
        <v>0</v>
      </c>
      <c r="AL21" s="96">
        <v>0</v>
      </c>
      <c r="AM21" s="96">
        <v>0</v>
      </c>
      <c r="AN21" s="96">
        <v>0</v>
      </c>
      <c r="AO21" s="96">
        <v>0</v>
      </c>
      <c r="AP21" s="96">
        <v>0</v>
      </c>
      <c r="AQ21" s="347">
        <v>0</v>
      </c>
      <c r="AR21" s="96">
        <v>0</v>
      </c>
      <c r="AS21" s="347">
        <f t="shared" si="2"/>
        <v>0</v>
      </c>
      <c r="AT21" s="97">
        <v>0</v>
      </c>
      <c r="AU21" s="97">
        <v>0</v>
      </c>
      <c r="AV21" s="96">
        <v>0</v>
      </c>
      <c r="AW21" s="96">
        <v>-2.1313869999999998E-12</v>
      </c>
      <c r="AX21" s="96">
        <v>0</v>
      </c>
      <c r="AY21" s="96">
        <v>0</v>
      </c>
      <c r="AZ21" s="97">
        <v>-2.1313869999999998E-12</v>
      </c>
      <c r="BA21" s="96">
        <v>0</v>
      </c>
      <c r="BC21" s="165" t="str">
        <f t="shared" si="3"/>
        <v>ns</v>
      </c>
      <c r="BD21" s="463"/>
    </row>
    <row r="22" spans="1:56" customFormat="1">
      <c r="A22" s="21" t="s">
        <v>111</v>
      </c>
      <c r="B22" s="329" t="s">
        <v>38</v>
      </c>
      <c r="C22" s="91">
        <v>112</v>
      </c>
      <c r="D22" s="91">
        <v>6</v>
      </c>
      <c r="E22" s="91">
        <v>300</v>
      </c>
      <c r="F22" s="92">
        <v>37</v>
      </c>
      <c r="G22" s="93">
        <f t="shared" si="1"/>
        <v>455</v>
      </c>
      <c r="H22" s="92">
        <v>122.88096018447099</v>
      </c>
      <c r="I22" s="92">
        <v>120.93952110676901</v>
      </c>
      <c r="J22" s="92">
        <v>149.26324131210501</v>
      </c>
      <c r="K22" s="92">
        <v>125.219014851729</v>
      </c>
      <c r="L22" s="93">
        <v>518.30273745507395</v>
      </c>
      <c r="M22" s="171">
        <v>215.00520321477001</v>
      </c>
      <c r="N22" s="171">
        <v>116.55532078757601</v>
      </c>
      <c r="O22" s="171">
        <v>121.96533560070802</v>
      </c>
      <c r="P22" s="171">
        <v>69.381608128466198</v>
      </c>
      <c r="Q22" s="93">
        <v>522.90746773152</v>
      </c>
      <c r="R22" s="171">
        <v>92.593518188850595</v>
      </c>
      <c r="S22" s="171">
        <v>77.413676488530996</v>
      </c>
      <c r="T22" s="171">
        <v>78.1565511222975</v>
      </c>
      <c r="U22" s="171">
        <v>74.393322989579744</v>
      </c>
      <c r="V22" s="93">
        <v>322.55706878925901</v>
      </c>
      <c r="W22" s="171">
        <v>85.076258657003805</v>
      </c>
      <c r="X22" s="171">
        <v>108.140494334846</v>
      </c>
      <c r="Y22" s="171">
        <v>82.143646868313397</v>
      </c>
      <c r="Z22" s="171">
        <v>76.300647105413404</v>
      </c>
      <c r="AA22" s="93">
        <v>351.66104696557699</v>
      </c>
      <c r="AB22" s="171">
        <v>89.970224129866295</v>
      </c>
      <c r="AC22" s="171">
        <v>88.358941065060094</v>
      </c>
      <c r="AD22" s="171">
        <v>98.460315651878403</v>
      </c>
      <c r="AE22" s="171">
        <v>47.068207225128006</v>
      </c>
      <c r="AF22" s="93">
        <v>323.85768807193301</v>
      </c>
      <c r="AG22" s="171">
        <v>86.820654632755605</v>
      </c>
      <c r="AH22" s="171">
        <v>96.450323784684997</v>
      </c>
      <c r="AI22" s="171">
        <v>102.995289209314</v>
      </c>
      <c r="AJ22" s="171">
        <v>81.845163393248598</v>
      </c>
      <c r="AK22" s="93">
        <v>368.11143102000398</v>
      </c>
      <c r="AL22" s="171">
        <v>95.363189337063403</v>
      </c>
      <c r="AM22" s="171">
        <v>95.363189337063403</v>
      </c>
      <c r="AN22" s="171">
        <v>93.502440077465806</v>
      </c>
      <c r="AO22" s="171">
        <v>93.503440077465598</v>
      </c>
      <c r="AP22" s="171">
        <v>101.93465568956501</v>
      </c>
      <c r="AQ22" s="346">
        <v>101.93365568956497</v>
      </c>
      <c r="AR22" s="171">
        <v>88.308176971152193</v>
      </c>
      <c r="AS22" s="406">
        <f t="shared" si="2"/>
        <v>88.308176971152051</v>
      </c>
      <c r="AT22" s="93">
        <v>379.108462075246</v>
      </c>
      <c r="AU22" s="93">
        <v>379.108462075246</v>
      </c>
      <c r="AV22" s="171">
        <v>86.056898055138006</v>
      </c>
      <c r="AW22" s="171">
        <v>39.042644534958555</v>
      </c>
      <c r="AX22" s="171">
        <v>49.713850606607977</v>
      </c>
      <c r="AY22" s="171">
        <v>60.711003778453197</v>
      </c>
      <c r="AZ22" s="93">
        <v>235.41539697515825</v>
      </c>
      <c r="BA22" s="171">
        <v>42.702840850034697</v>
      </c>
      <c r="BC22" s="165">
        <f t="shared" si="3"/>
        <v>-0.50378363832409678</v>
      </c>
      <c r="BD22" s="463"/>
    </row>
    <row r="23" spans="1:56" customFormat="1">
      <c r="A23" s="21" t="s">
        <v>112</v>
      </c>
      <c r="B23" s="329" t="s">
        <v>40</v>
      </c>
      <c r="C23" s="91">
        <v>-2</v>
      </c>
      <c r="D23" s="91">
        <v>3</v>
      </c>
      <c r="E23" s="91">
        <v>1</v>
      </c>
      <c r="F23" s="92">
        <v>36</v>
      </c>
      <c r="G23" s="93">
        <f t="shared" si="1"/>
        <v>38</v>
      </c>
      <c r="H23" s="92">
        <v>0.18731361035244801</v>
      </c>
      <c r="I23" s="92">
        <v>2.9401205143538598</v>
      </c>
      <c r="J23" s="92">
        <v>-49.501211263497098</v>
      </c>
      <c r="K23" s="92">
        <v>-5.76697856937197</v>
      </c>
      <c r="L23" s="93">
        <v>-52.1407557081628</v>
      </c>
      <c r="M23" s="171">
        <v>-0.50882458691358601</v>
      </c>
      <c r="N23" s="171">
        <v>8.1669720406658E-2</v>
      </c>
      <c r="O23" s="171">
        <v>-2.2904748391660403</v>
      </c>
      <c r="P23" s="171">
        <v>16.4314335208073</v>
      </c>
      <c r="Q23" s="93">
        <v>13.713803815134309</v>
      </c>
      <c r="R23" s="171">
        <v>18.4007199409936</v>
      </c>
      <c r="S23" s="171">
        <v>14.0405723183242</v>
      </c>
      <c r="T23" s="171">
        <v>-9.2335157891222805E-2</v>
      </c>
      <c r="U23" s="171">
        <v>56.441791516654099</v>
      </c>
      <c r="V23" s="93">
        <v>88.790748618080698</v>
      </c>
      <c r="W23" s="171">
        <v>22.779712068167701</v>
      </c>
      <c r="X23" s="171">
        <v>-0.87683448573235201</v>
      </c>
      <c r="Y23" s="171">
        <v>17.4880288195906</v>
      </c>
      <c r="Z23" s="171">
        <v>20.499180580784</v>
      </c>
      <c r="AA23" s="93">
        <v>59.890086982809898</v>
      </c>
      <c r="AB23" s="171">
        <v>5.1514236870530397</v>
      </c>
      <c r="AC23" s="171">
        <v>82.057144461542705</v>
      </c>
      <c r="AD23" s="171">
        <v>-3.06796554304993</v>
      </c>
      <c r="AE23" s="171">
        <v>-9.1633984934306802</v>
      </c>
      <c r="AF23" s="93">
        <v>74.977204112115103</v>
      </c>
      <c r="AG23" s="171">
        <v>3.3041360080469899</v>
      </c>
      <c r="AH23" s="171">
        <v>-20.965894660891898</v>
      </c>
      <c r="AI23" s="171">
        <v>-9.4189166245660196</v>
      </c>
      <c r="AJ23" s="171">
        <v>-9.3003264073306902</v>
      </c>
      <c r="AK23" s="93">
        <v>-36.381001684741605</v>
      </c>
      <c r="AL23" s="171">
        <v>9.5907245673344708</v>
      </c>
      <c r="AM23" s="171">
        <v>9.5907245673344708</v>
      </c>
      <c r="AN23" s="171">
        <v>10.7979028231793</v>
      </c>
      <c r="AO23" s="171">
        <v>10.79790282317933</v>
      </c>
      <c r="AP23" s="171">
        <v>5.4703217330207101</v>
      </c>
      <c r="AQ23" s="346">
        <v>5.4703217330207003</v>
      </c>
      <c r="AR23" s="171">
        <v>-10.427536767041399</v>
      </c>
      <c r="AS23" s="406">
        <f t="shared" si="2"/>
        <v>-10.445536767041402</v>
      </c>
      <c r="AT23" s="93">
        <v>15.4314123564931</v>
      </c>
      <c r="AU23" s="93">
        <v>15.413412356493099</v>
      </c>
      <c r="AV23" s="171">
        <v>3.73576207389209</v>
      </c>
      <c r="AW23" s="171">
        <v>1.1739865346179919</v>
      </c>
      <c r="AX23" s="171">
        <v>8.3586717378581383</v>
      </c>
      <c r="AY23" s="171">
        <v>-16.848877711050399</v>
      </c>
      <c r="AZ23" s="93">
        <v>-3.5804573646822746</v>
      </c>
      <c r="BA23" s="171">
        <v>1.5499590329906994</v>
      </c>
      <c r="BC23" s="165">
        <f t="shared" si="3"/>
        <v>-0.58510231585067718</v>
      </c>
      <c r="BD23" s="463"/>
    </row>
    <row r="24" spans="1:56" customFormat="1">
      <c r="A24" s="21" t="s">
        <v>113</v>
      </c>
      <c r="B24" s="329" t="s">
        <v>42</v>
      </c>
      <c r="C24" s="91">
        <v>0</v>
      </c>
      <c r="D24" s="91">
        <v>0</v>
      </c>
      <c r="E24" s="91">
        <v>0</v>
      </c>
      <c r="F24" s="92">
        <v>0</v>
      </c>
      <c r="G24" s="93">
        <f t="shared" si="1"/>
        <v>0</v>
      </c>
      <c r="H24" s="92">
        <v>0</v>
      </c>
      <c r="I24" s="92">
        <v>0</v>
      </c>
      <c r="J24" s="92">
        <v>0</v>
      </c>
      <c r="K24" s="92">
        <v>0</v>
      </c>
      <c r="L24" s="93">
        <v>0</v>
      </c>
      <c r="M24" s="171">
        <v>0</v>
      </c>
      <c r="N24" s="171">
        <v>0</v>
      </c>
      <c r="O24" s="171">
        <v>0</v>
      </c>
      <c r="P24" s="171">
        <v>3.5570414499375147E-4</v>
      </c>
      <c r="Q24" s="93">
        <v>3.5570414499375147E-4</v>
      </c>
      <c r="R24" s="171">
        <v>0</v>
      </c>
      <c r="S24" s="171">
        <v>0</v>
      </c>
      <c r="T24" s="171">
        <v>0</v>
      </c>
      <c r="U24" s="171">
        <v>0</v>
      </c>
      <c r="V24" s="93">
        <v>0</v>
      </c>
      <c r="W24" s="171">
        <v>0</v>
      </c>
      <c r="X24" s="171">
        <v>0</v>
      </c>
      <c r="Y24" s="171">
        <v>0</v>
      </c>
      <c r="Z24" s="171">
        <v>0</v>
      </c>
      <c r="AA24" s="93">
        <v>0</v>
      </c>
      <c r="AB24" s="171">
        <v>0</v>
      </c>
      <c r="AC24" s="171">
        <v>0</v>
      </c>
      <c r="AD24" s="171">
        <v>0</v>
      </c>
      <c r="AE24" s="171">
        <v>0</v>
      </c>
      <c r="AF24" s="93">
        <v>0</v>
      </c>
      <c r="AG24" s="171">
        <v>0</v>
      </c>
      <c r="AH24" s="171">
        <v>0</v>
      </c>
      <c r="AI24" s="171">
        <v>6.1734623126250499E-2</v>
      </c>
      <c r="AJ24" s="171">
        <v>1.613379272995985E-3</v>
      </c>
      <c r="AK24" s="93">
        <v>6.3348002398981862E-2</v>
      </c>
      <c r="AL24" s="171">
        <v>0</v>
      </c>
      <c r="AM24" s="171">
        <v>0</v>
      </c>
      <c r="AN24" s="171">
        <v>0</v>
      </c>
      <c r="AO24" s="171">
        <v>0</v>
      </c>
      <c r="AP24" s="171">
        <v>0</v>
      </c>
      <c r="AQ24" s="346">
        <v>0</v>
      </c>
      <c r="AR24" s="171">
        <v>0</v>
      </c>
      <c r="AS24" s="406">
        <f t="shared" si="2"/>
        <v>0</v>
      </c>
      <c r="AT24" s="93">
        <v>0</v>
      </c>
      <c r="AU24" s="93">
        <v>0</v>
      </c>
      <c r="AV24" s="171">
        <v>0</v>
      </c>
      <c r="AW24" s="171">
        <v>0</v>
      </c>
      <c r="AX24" s="171">
        <v>0</v>
      </c>
      <c r="AY24" s="171">
        <v>-9.3689999999999998</v>
      </c>
      <c r="AZ24" s="93">
        <v>-9.3689999999999998</v>
      </c>
      <c r="BA24" s="171">
        <v>0</v>
      </c>
      <c r="BC24" s="165" t="str">
        <f t="shared" si="3"/>
        <v>ns</v>
      </c>
      <c r="BD24" s="463"/>
    </row>
    <row r="25" spans="1:56" customFormat="1">
      <c r="A25" s="23" t="s">
        <v>114</v>
      </c>
      <c r="B25" s="328" t="s">
        <v>44</v>
      </c>
      <c r="C25" s="88">
        <v>839</v>
      </c>
      <c r="D25" s="88">
        <v>1250</v>
      </c>
      <c r="E25" s="88">
        <v>881</v>
      </c>
      <c r="F25" s="89">
        <v>841</v>
      </c>
      <c r="G25" s="90">
        <f t="shared" si="1"/>
        <v>3811</v>
      </c>
      <c r="H25" s="89">
        <v>739.22297727488103</v>
      </c>
      <c r="I25" s="89">
        <v>1155.6720305967799</v>
      </c>
      <c r="J25" s="89">
        <v>1329.9195230067421</v>
      </c>
      <c r="K25" s="89">
        <v>1357.859887137198</v>
      </c>
      <c r="L25" s="90">
        <v>4582.6744180156102</v>
      </c>
      <c r="M25" s="170">
        <v>1371.5148408488001</v>
      </c>
      <c r="N25" s="170">
        <v>1605.6754191116499</v>
      </c>
      <c r="O25" s="170">
        <v>1471.931520793752</v>
      </c>
      <c r="P25" s="170">
        <v>1410.0020901408302</v>
      </c>
      <c r="Q25" s="90">
        <v>5859.1238708950314</v>
      </c>
      <c r="R25" s="170">
        <v>1305.0302444922199</v>
      </c>
      <c r="S25" s="170">
        <v>2029.9962814469534</v>
      </c>
      <c r="T25" s="170">
        <v>1715.2041753178119</v>
      </c>
      <c r="U25" s="170">
        <v>1449.5559045580289</v>
      </c>
      <c r="V25" s="90">
        <v>6499.7866058150248</v>
      </c>
      <c r="W25" s="170">
        <v>1350.02735129807</v>
      </c>
      <c r="X25" s="170">
        <v>1890.2023742303552</v>
      </c>
      <c r="Y25" s="170">
        <v>1811.4143343133101</v>
      </c>
      <c r="Z25" s="170">
        <v>1697.2605800889</v>
      </c>
      <c r="AA25" s="90">
        <v>6748.9046399306253</v>
      </c>
      <c r="AB25" s="170">
        <v>1057.1570785107556</v>
      </c>
      <c r="AC25" s="170">
        <v>1393.1737602190901</v>
      </c>
      <c r="AD25" s="170">
        <v>1673.7569416991</v>
      </c>
      <c r="AE25" s="170">
        <v>1627.8776000672894</v>
      </c>
      <c r="AF25" s="90">
        <v>5751.96538049623</v>
      </c>
      <c r="AG25" s="170">
        <v>1510.8605433576899</v>
      </c>
      <c r="AH25" s="170">
        <v>2417.2132102147698</v>
      </c>
      <c r="AI25" s="170">
        <v>2118.2384853492918</v>
      </c>
      <c r="AJ25" s="170">
        <v>2100.3817626015066</v>
      </c>
      <c r="AK25" s="90">
        <v>8146.6940015232685</v>
      </c>
      <c r="AL25" s="170">
        <v>1352.13875341023</v>
      </c>
      <c r="AM25" s="170">
        <v>1383.4485003826501</v>
      </c>
      <c r="AN25" s="170">
        <v>2690.3767960762029</v>
      </c>
      <c r="AO25" s="170">
        <v>2307.2533942298428</v>
      </c>
      <c r="AP25" s="170">
        <v>1938.7686118904949</v>
      </c>
      <c r="AQ25" s="197">
        <v>1972.5260520636252</v>
      </c>
      <c r="AR25" s="170">
        <v>2125.9622216538387</v>
      </c>
      <c r="AS25" s="197">
        <f t="shared" si="2"/>
        <v>2453.067935105139</v>
      </c>
      <c r="AT25" s="90">
        <v>8107.246383030757</v>
      </c>
      <c r="AU25" s="90">
        <v>8116.2958817812569</v>
      </c>
      <c r="AV25" s="170">
        <v>2027.7393754807542</v>
      </c>
      <c r="AW25" s="170">
        <v>2723.8725652961689</v>
      </c>
      <c r="AX25" s="170">
        <v>2312.4563873759125</v>
      </c>
      <c r="AY25" s="170">
        <v>1901.5505052168212</v>
      </c>
      <c r="AZ25" s="90">
        <v>8965.5098333696569</v>
      </c>
      <c r="BA25" s="170">
        <v>2812.0756753907299</v>
      </c>
      <c r="BC25" s="165">
        <f t="shared" si="3"/>
        <v>0.38680330884437164</v>
      </c>
      <c r="BD25" s="463"/>
    </row>
    <row r="26" spans="1:56" customFormat="1">
      <c r="A26" s="21" t="s">
        <v>46</v>
      </c>
      <c r="B26" s="329" t="s">
        <v>46</v>
      </c>
      <c r="C26" s="91">
        <v>-288</v>
      </c>
      <c r="D26" s="91">
        <v>-429</v>
      </c>
      <c r="E26" s="91">
        <v>-93</v>
      </c>
      <c r="F26" s="92">
        <v>-88</v>
      </c>
      <c r="G26" s="93">
        <f t="shared" si="1"/>
        <v>-898</v>
      </c>
      <c r="H26" s="92">
        <v>-237.86261299316689</v>
      </c>
      <c r="I26" s="92">
        <v>-243.739606122699</v>
      </c>
      <c r="J26" s="92">
        <v>-196.40552272591549</v>
      </c>
      <c r="K26" s="92">
        <v>-311.02250452250291</v>
      </c>
      <c r="L26" s="93">
        <v>-989.03024636428518</v>
      </c>
      <c r="M26" s="171">
        <v>-374.66665560163597</v>
      </c>
      <c r="N26" s="171">
        <v>-306.5256252243077</v>
      </c>
      <c r="O26" s="171">
        <v>-364.33472383492585</v>
      </c>
      <c r="P26" s="171">
        <v>-387.01530234223202</v>
      </c>
      <c r="Q26" s="93">
        <v>-1432.5423070031018</v>
      </c>
      <c r="R26" s="171">
        <v>-362.15633086949214</v>
      </c>
      <c r="S26" s="171">
        <v>-438.83717340088987</v>
      </c>
      <c r="T26" s="171">
        <v>-449.24072386771365</v>
      </c>
      <c r="U26" s="171">
        <v>-220.8583927767223</v>
      </c>
      <c r="V26" s="93">
        <v>-1471.092620914817</v>
      </c>
      <c r="W26" s="171">
        <v>-408.55650517981957</v>
      </c>
      <c r="X26" s="171">
        <v>-494.36197914111932</v>
      </c>
      <c r="Y26" s="171">
        <v>-437.22508235378797</v>
      </c>
      <c r="Z26" s="171">
        <v>-218.54335165118516</v>
      </c>
      <c r="AA26" s="93">
        <v>-1558.6869183259112</v>
      </c>
      <c r="AB26" s="171">
        <v>-243.45079833038358</v>
      </c>
      <c r="AC26" s="171">
        <v>-157.89272281411189</v>
      </c>
      <c r="AD26" s="171">
        <v>-354.17073345825202</v>
      </c>
      <c r="AE26" s="171">
        <v>-469.03914980336401</v>
      </c>
      <c r="AF26" s="93">
        <v>-1224.5534044061085</v>
      </c>
      <c r="AG26" s="171">
        <v>-383.55067944100699</v>
      </c>
      <c r="AH26" s="171">
        <v>-565.78033548026303</v>
      </c>
      <c r="AI26" s="171">
        <v>-474.40481671733721</v>
      </c>
      <c r="AJ26" s="171">
        <v>-452.59889399495722</v>
      </c>
      <c r="AK26" s="93">
        <v>-1876.3347256335683</v>
      </c>
      <c r="AL26" s="171">
        <v>-394.09903260991598</v>
      </c>
      <c r="AM26" s="171">
        <v>-403.55303260991599</v>
      </c>
      <c r="AN26" s="171">
        <v>-566.99164336031174</v>
      </c>
      <c r="AO26" s="171">
        <v>-529.99880396617573</v>
      </c>
      <c r="AP26" s="171">
        <v>-466.85089372784483</v>
      </c>
      <c r="AQ26" s="346">
        <v>-539.10873312197975</v>
      </c>
      <c r="AR26" s="171">
        <v>-383.98564676612341</v>
      </c>
      <c r="AS26" s="406">
        <f t="shared" si="2"/>
        <v>-483.27456093521425</v>
      </c>
      <c r="AT26" s="93">
        <v>-1811.9272164641959</v>
      </c>
      <c r="AU26" s="93">
        <v>-1955.9351306332858</v>
      </c>
      <c r="AV26" s="171">
        <v>-529.60992416235729</v>
      </c>
      <c r="AW26" s="171">
        <v>-608.78969690867712</v>
      </c>
      <c r="AX26" s="171">
        <v>-543.98548692160068</v>
      </c>
      <c r="AY26" s="171">
        <v>-364.97827613004938</v>
      </c>
      <c r="AZ26" s="93">
        <v>-2047.3633841226883</v>
      </c>
      <c r="BA26" s="171">
        <v>-615.17240019953204</v>
      </c>
      <c r="BC26" s="165">
        <f t="shared" si="3"/>
        <v>0.16155753911239912</v>
      </c>
      <c r="BD26" s="463"/>
    </row>
    <row r="27" spans="1:56" customFormat="1">
      <c r="A27" s="21" t="s">
        <v>115</v>
      </c>
      <c r="B27" s="329" t="s">
        <v>48</v>
      </c>
      <c r="C27" s="91">
        <v>347</v>
      </c>
      <c r="D27" s="91">
        <v>231</v>
      </c>
      <c r="E27" s="91">
        <v>247</v>
      </c>
      <c r="F27" s="92">
        <v>233</v>
      </c>
      <c r="G27" s="93">
        <f t="shared" si="1"/>
        <v>1058</v>
      </c>
      <c r="H27" s="92">
        <v>-2.1000000000000001E-2</v>
      </c>
      <c r="I27" s="92">
        <v>11.278</v>
      </c>
      <c r="J27" s="92">
        <v>-7.2000000000116415E-2</v>
      </c>
      <c r="K27" s="92">
        <v>19.619996564005302</v>
      </c>
      <c r="L27" s="93">
        <v>30.804996564010025</v>
      </c>
      <c r="M27" s="171">
        <v>14.6943888296945</v>
      </c>
      <c r="N27" s="171">
        <v>30.775124597533999</v>
      </c>
      <c r="O27" s="171">
        <v>-2.4632340958300198</v>
      </c>
      <c r="P27" s="171">
        <v>-22.941269675061999</v>
      </c>
      <c r="Q27" s="93">
        <v>20.0650096563365</v>
      </c>
      <c r="R27" s="171">
        <v>-0.76100000000000001</v>
      </c>
      <c r="S27" s="171">
        <v>-1.0740000000000001</v>
      </c>
      <c r="T27" s="171">
        <v>-1.161</v>
      </c>
      <c r="U27" s="171">
        <v>-2.5999999999999999E-2</v>
      </c>
      <c r="V27" s="93">
        <v>-3.0219999999999998</v>
      </c>
      <c r="W27" s="171">
        <v>-4.0000000000000001E-3</v>
      </c>
      <c r="X27" s="171">
        <v>8.2469999999999999</v>
      </c>
      <c r="Y27" s="171">
        <v>4.0000000000000001E-3</v>
      </c>
      <c r="Z27" s="171">
        <v>-0.21010789188629531</v>
      </c>
      <c r="AA27" s="93">
        <v>8.0368921081137046</v>
      </c>
      <c r="AB27" s="171">
        <v>-0.40873503782354398</v>
      </c>
      <c r="AC27" s="171">
        <v>-0.147858773948324</v>
      </c>
      <c r="AD27" s="171">
        <v>-0.43499486647999674</v>
      </c>
      <c r="AE27" s="171">
        <v>0.99124276707358661</v>
      </c>
      <c r="AF27" s="93">
        <v>-3.4591117801596738E-4</v>
      </c>
      <c r="AG27" s="171">
        <v>-0.93523566966551019</v>
      </c>
      <c r="AH27" s="171">
        <v>1.0354479994089001</v>
      </c>
      <c r="AI27" s="171">
        <v>-1.3946344575826801</v>
      </c>
      <c r="AJ27" s="171">
        <v>3.5377616257480402</v>
      </c>
      <c r="AK27" s="93">
        <v>2.2433394979087602</v>
      </c>
      <c r="AL27" s="171">
        <v>5.4248891984887493</v>
      </c>
      <c r="AM27" s="171">
        <v>4.9488891984887795</v>
      </c>
      <c r="AN27" s="171">
        <v>21.527580646956498</v>
      </c>
      <c r="AO27" s="171">
        <v>26.163580646956419</v>
      </c>
      <c r="AP27" s="171">
        <v>21.911401847622017</v>
      </c>
      <c r="AQ27" s="346">
        <v>21.911401847621811</v>
      </c>
      <c r="AR27" s="171">
        <v>-12.854495903139103</v>
      </c>
      <c r="AS27" s="406">
        <f t="shared" si="2"/>
        <v>-12.854495903138996</v>
      </c>
      <c r="AT27" s="93">
        <v>36.009375789928015</v>
      </c>
      <c r="AU27" s="93">
        <v>40.169375789928011</v>
      </c>
      <c r="AV27" s="171">
        <v>1.81</v>
      </c>
      <c r="AW27" s="171">
        <v>3.907</v>
      </c>
      <c r="AX27" s="171">
        <v>1.5578526829146599</v>
      </c>
      <c r="AY27" s="171">
        <v>-9.9940477102733496</v>
      </c>
      <c r="AZ27" s="93">
        <v>-2.61019502735869</v>
      </c>
      <c r="BA27" s="171">
        <v>0</v>
      </c>
      <c r="BC27" s="165">
        <f t="shared" si="3"/>
        <v>-1</v>
      </c>
      <c r="BD27" s="463"/>
    </row>
    <row r="28" spans="1:56" customFormat="1">
      <c r="A28" s="23" t="s">
        <v>116</v>
      </c>
      <c r="B28" s="328" t="s">
        <v>50</v>
      </c>
      <c r="C28" s="88">
        <v>898</v>
      </c>
      <c r="D28" s="88">
        <v>1052</v>
      </c>
      <c r="E28" s="88">
        <v>1035</v>
      </c>
      <c r="F28" s="89">
        <v>986</v>
      </c>
      <c r="G28" s="90">
        <f t="shared" si="1"/>
        <v>3971</v>
      </c>
      <c r="H28" s="89">
        <v>501.33936428171501</v>
      </c>
      <c r="I28" s="89">
        <v>923.2104244740799</v>
      </c>
      <c r="J28" s="89">
        <v>1133.4420002808279</v>
      </c>
      <c r="K28" s="89">
        <v>1066.457379178702</v>
      </c>
      <c r="L28" s="90">
        <v>3624.449168215328</v>
      </c>
      <c r="M28" s="170">
        <v>1011.542574076862</v>
      </c>
      <c r="N28" s="170">
        <v>1329.9249184848763</v>
      </c>
      <c r="O28" s="170">
        <v>1105.1335628629943</v>
      </c>
      <c r="P28" s="170">
        <v>1000.045518123535</v>
      </c>
      <c r="Q28" s="90">
        <v>4446.6465735482698</v>
      </c>
      <c r="R28" s="170">
        <v>942.11291362272686</v>
      </c>
      <c r="S28" s="170">
        <v>1590.0851080460636</v>
      </c>
      <c r="T28" s="170">
        <v>1264.8024514501044</v>
      </c>
      <c r="U28" s="170">
        <v>1228.6715117813028</v>
      </c>
      <c r="V28" s="90">
        <v>5025.6719849001975</v>
      </c>
      <c r="W28" s="170">
        <v>941.46684611824435</v>
      </c>
      <c r="X28" s="170">
        <v>1404.0873950892299</v>
      </c>
      <c r="Y28" s="170">
        <v>1374.19325195952</v>
      </c>
      <c r="Z28" s="170">
        <v>1478.50712054583</v>
      </c>
      <c r="AA28" s="90">
        <v>5198.2546137128302</v>
      </c>
      <c r="AB28" s="170">
        <v>813.29754514254898</v>
      </c>
      <c r="AC28" s="170">
        <v>1235.1331786310291</v>
      </c>
      <c r="AD28" s="170">
        <v>1319.151213374372</v>
      </c>
      <c r="AE28" s="170">
        <v>1159.8296930309984</v>
      </c>
      <c r="AF28" s="90">
        <v>4527.4116301789418</v>
      </c>
      <c r="AG28" s="170">
        <v>1126.3746282470202</v>
      </c>
      <c r="AH28" s="170">
        <v>1852.4683227339201</v>
      </c>
      <c r="AI28" s="170">
        <v>1642.4390341743726</v>
      </c>
      <c r="AJ28" s="170">
        <v>1651.3206302322947</v>
      </c>
      <c r="AK28" s="90">
        <v>6272.6026153876073</v>
      </c>
      <c r="AL28" s="170">
        <v>963.46460999879707</v>
      </c>
      <c r="AM28" s="170">
        <v>984.84435697121705</v>
      </c>
      <c r="AN28" s="170">
        <v>2144.9127333628403</v>
      </c>
      <c r="AO28" s="170">
        <v>1803.4181709106333</v>
      </c>
      <c r="AP28" s="170">
        <v>1493.829120010276</v>
      </c>
      <c r="AQ28" s="197">
        <v>1455.3287207892663</v>
      </c>
      <c r="AR28" s="170">
        <v>1729.1220789845743</v>
      </c>
      <c r="AS28" s="197">
        <f t="shared" si="2"/>
        <v>1956.9388782667838</v>
      </c>
      <c r="AT28" s="90">
        <v>6331.3285423564912</v>
      </c>
      <c r="AU28" s="90">
        <v>6200.5301269379006</v>
      </c>
      <c r="AV28" s="170">
        <v>1499.9394513184</v>
      </c>
      <c r="AW28" s="170">
        <v>2118.9898683874908</v>
      </c>
      <c r="AX28" s="170">
        <v>1770.0287531372287</v>
      </c>
      <c r="AY28" s="170">
        <v>1526.5781813764988</v>
      </c>
      <c r="AZ28" s="90">
        <v>6915.5362542196081</v>
      </c>
      <c r="BA28" s="170">
        <v>2196.90327519119</v>
      </c>
      <c r="BC28" s="165">
        <f t="shared" si="3"/>
        <v>0.46466130566815922</v>
      </c>
      <c r="BD28" s="463"/>
    </row>
    <row r="29" spans="1:56" customFormat="1">
      <c r="A29" s="21" t="s">
        <v>117</v>
      </c>
      <c r="B29" s="329" t="s">
        <v>52</v>
      </c>
      <c r="C29" s="92">
        <v>-114</v>
      </c>
      <c r="D29" s="92">
        <v>-132</v>
      </c>
      <c r="E29" s="92">
        <v>-105</v>
      </c>
      <c r="F29" s="92">
        <v>-104</v>
      </c>
      <c r="G29" s="93">
        <f>(SUM(C29:F29))</f>
        <v>-455</v>
      </c>
      <c r="H29" s="92">
        <v>-106.815318217807</v>
      </c>
      <c r="I29" s="92">
        <v>-104.82709775889499</v>
      </c>
      <c r="J29" s="92">
        <v>-114.53584888268219</v>
      </c>
      <c r="K29" s="92">
        <v>-108.20227114728401</v>
      </c>
      <c r="L29" s="93">
        <v>-434.38053600666888</v>
      </c>
      <c r="M29" s="171">
        <v>-115.123344209574</v>
      </c>
      <c r="N29" s="171">
        <v>-144.63724115870031</v>
      </c>
      <c r="O29" s="171">
        <v>-139.12355094272036</v>
      </c>
      <c r="P29" s="171">
        <v>-122.53800865465702</v>
      </c>
      <c r="Q29" s="93">
        <v>-521.42214496565168</v>
      </c>
      <c r="R29" s="171">
        <v>-154.42466046675369</v>
      </c>
      <c r="S29" s="171">
        <v>-172.48183674825438</v>
      </c>
      <c r="T29" s="171">
        <v>-131.7391779728664</v>
      </c>
      <c r="U29" s="171">
        <v>-161.5809256740724</v>
      </c>
      <c r="V29" s="93">
        <v>-620.22660086194787</v>
      </c>
      <c r="W29" s="171">
        <v>-145.8323622116003</v>
      </c>
      <c r="X29" s="171">
        <v>-161.74780671188137</v>
      </c>
      <c r="Y29" s="171">
        <v>-147.69698806434801</v>
      </c>
      <c r="Z29" s="171">
        <v>-160.59515683993303</v>
      </c>
      <c r="AA29" s="93">
        <v>-615.8723138277627</v>
      </c>
      <c r="AB29" s="171">
        <v>-161.70252073195209</v>
      </c>
      <c r="AC29" s="171">
        <v>-128.51762827180033</v>
      </c>
      <c r="AD29" s="171">
        <v>-203.74998915027365</v>
      </c>
      <c r="AE29" s="171">
        <v>-184.7102080759918</v>
      </c>
      <c r="AF29" s="93">
        <v>-678.68034623001813</v>
      </c>
      <c r="AG29" s="171">
        <v>-193.959327634983</v>
      </c>
      <c r="AH29" s="171">
        <v>-237.00775287176</v>
      </c>
      <c r="AI29" s="171">
        <v>-228.7724868976037</v>
      </c>
      <c r="AJ29" s="171">
        <v>-215.89717858646497</v>
      </c>
      <c r="AK29" s="93">
        <v>-875.63674599081276</v>
      </c>
      <c r="AL29" s="171">
        <v>-207.31512681180197</v>
      </c>
      <c r="AM29" s="171">
        <v>-209.33565218875597</v>
      </c>
      <c r="AN29" s="171">
        <v>-236.4932344264584</v>
      </c>
      <c r="AO29" s="171">
        <v>-235.3056845645184</v>
      </c>
      <c r="AP29" s="171">
        <v>-221.22368326439187</v>
      </c>
      <c r="AQ29" s="346">
        <v>-219.13381322958884</v>
      </c>
      <c r="AR29" s="171">
        <v>-197.89622414338632</v>
      </c>
      <c r="AS29" s="406">
        <f t="shared" si="2"/>
        <v>-198.85184332105547</v>
      </c>
      <c r="AT29" s="93">
        <v>-862.92826864603865</v>
      </c>
      <c r="AU29" s="93">
        <v>-862.62699330391865</v>
      </c>
      <c r="AV29" s="171">
        <v>-250.6179472169735</v>
      </c>
      <c r="AW29" s="171">
        <v>-268.77763839857226</v>
      </c>
      <c r="AX29" s="171">
        <v>-249.54705173795361</v>
      </c>
      <c r="AY29" s="171">
        <v>-223.5358539070177</v>
      </c>
      <c r="AZ29" s="93">
        <v>-992.4784912605171</v>
      </c>
      <c r="BA29" s="171">
        <v>-263.90019355022662</v>
      </c>
      <c r="BC29" s="165">
        <f t="shared" si="3"/>
        <v>5.2997985502426737E-2</v>
      </c>
      <c r="BD29" s="463"/>
    </row>
    <row r="30" spans="1:56" customFormat="1">
      <c r="A30" s="23" t="s">
        <v>118</v>
      </c>
      <c r="B30" s="331" t="s">
        <v>54</v>
      </c>
      <c r="C30" s="90">
        <v>784</v>
      </c>
      <c r="D30" s="90">
        <v>920</v>
      </c>
      <c r="E30" s="90">
        <v>930</v>
      </c>
      <c r="F30" s="90">
        <v>882</v>
      </c>
      <c r="G30" s="90">
        <f t="shared" si="1"/>
        <v>3516</v>
      </c>
      <c r="H30" s="90">
        <v>394.52404606390701</v>
      </c>
      <c r="I30" s="90">
        <v>818.38332671519004</v>
      </c>
      <c r="J30" s="90">
        <v>1018.9061513981399</v>
      </c>
      <c r="K30" s="90">
        <v>958.25510803141606</v>
      </c>
      <c r="L30" s="90">
        <v>3190.0686322086599</v>
      </c>
      <c r="M30" s="172">
        <v>896.41922986728798</v>
      </c>
      <c r="N30" s="172">
        <v>1185.287677326176</v>
      </c>
      <c r="O30" s="172">
        <v>966.01001192026581</v>
      </c>
      <c r="P30" s="172">
        <v>877.50750946888002</v>
      </c>
      <c r="Q30" s="90">
        <v>3925.2244285826118</v>
      </c>
      <c r="R30" s="172">
        <v>787.68825315597212</v>
      </c>
      <c r="S30" s="172">
        <v>1417.6032712978122</v>
      </c>
      <c r="T30" s="172">
        <v>1133.063273477233</v>
      </c>
      <c r="U30" s="172">
        <v>1067.0905861072272</v>
      </c>
      <c r="V30" s="90">
        <v>4405.4453840382566</v>
      </c>
      <c r="W30" s="172">
        <v>795.63448390664416</v>
      </c>
      <c r="X30" s="172">
        <v>1242.3395883773485</v>
      </c>
      <c r="Y30" s="172">
        <v>1226.4962638951699</v>
      </c>
      <c r="Z30" s="172">
        <v>1317.9119637059</v>
      </c>
      <c r="AA30" s="90">
        <v>4582.382299885071</v>
      </c>
      <c r="AB30" s="172">
        <v>651.59502441059681</v>
      </c>
      <c r="AC30" s="172">
        <v>1106.6155503592256</v>
      </c>
      <c r="AD30" s="172">
        <v>1115.4012242240933</v>
      </c>
      <c r="AE30" s="172">
        <v>975.11948495500644</v>
      </c>
      <c r="AF30" s="90">
        <v>3848.7312839489236</v>
      </c>
      <c r="AG30" s="172">
        <v>932.41530061203002</v>
      </c>
      <c r="AH30" s="172">
        <v>1615.460569862164</v>
      </c>
      <c r="AI30" s="172">
        <v>1413.6665472767738</v>
      </c>
      <c r="AJ30" s="172">
        <v>1435.4234516458266</v>
      </c>
      <c r="AK30" s="90">
        <v>5396.9658693967949</v>
      </c>
      <c r="AL30" s="172">
        <v>756.14948318699498</v>
      </c>
      <c r="AM30" s="172">
        <v>775.50870478246111</v>
      </c>
      <c r="AN30" s="172">
        <v>1908.4194989363889</v>
      </c>
      <c r="AO30" s="172">
        <v>1568.1124863461218</v>
      </c>
      <c r="AP30" s="172">
        <v>1272.6054367458833</v>
      </c>
      <c r="AQ30" s="197">
        <v>1236.1949075596631</v>
      </c>
      <c r="AR30" s="172">
        <v>1531.2258548411839</v>
      </c>
      <c r="AS30" s="197">
        <f t="shared" si="2"/>
        <v>1758.0870349457346</v>
      </c>
      <c r="AT30" s="90">
        <v>5468.4002737104611</v>
      </c>
      <c r="AU30" s="90">
        <v>5337.9031336339804</v>
      </c>
      <c r="AV30" s="172">
        <v>1249.3215041014264</v>
      </c>
      <c r="AW30" s="172">
        <v>1850.2122299889195</v>
      </c>
      <c r="AX30" s="172">
        <v>1520.4817013992781</v>
      </c>
      <c r="AY30" s="172">
        <v>1303.0423274694811</v>
      </c>
      <c r="AZ30" s="90">
        <v>5923.0577629591053</v>
      </c>
      <c r="BA30" s="172">
        <v>1933.0030816409665</v>
      </c>
      <c r="BC30" s="165">
        <f t="shared" si="3"/>
        <v>0.54724230335831581</v>
      </c>
      <c r="BD30" s="463"/>
    </row>
    <row r="31" spans="1:56" customFormat="1">
      <c r="A31" s="21"/>
      <c r="B31" s="21"/>
      <c r="C31" s="66"/>
      <c r="D31" s="66"/>
      <c r="E31" s="66"/>
      <c r="F31" s="66"/>
      <c r="G31" s="66"/>
      <c r="H31" s="66"/>
      <c r="I31" s="66"/>
      <c r="J31" s="66"/>
      <c r="K31" s="66"/>
      <c r="L31" s="66"/>
      <c r="M31" s="173"/>
      <c r="N31" s="173"/>
      <c r="O31" s="173"/>
      <c r="P31" s="173"/>
      <c r="Q31" s="66"/>
      <c r="R31" s="173"/>
      <c r="S31" s="173"/>
      <c r="T31" s="173"/>
      <c r="U31" s="173"/>
      <c r="V31" s="66"/>
      <c r="W31" s="173"/>
      <c r="X31" s="173"/>
      <c r="Y31" s="173"/>
      <c r="Z31" s="173"/>
      <c r="AA31" s="173"/>
      <c r="AB31" s="173"/>
      <c r="AC31" s="173"/>
      <c r="AD31" s="173"/>
      <c r="AE31" s="173"/>
      <c r="AF31" s="173"/>
      <c r="AG31" s="173"/>
      <c r="AH31" s="173"/>
      <c r="AI31" s="173"/>
      <c r="AJ31" s="173"/>
      <c r="AK31" s="173"/>
      <c r="AL31" s="173"/>
      <c r="AM31" s="173"/>
      <c r="AN31" s="173"/>
      <c r="AO31" s="173"/>
      <c r="AP31" s="173"/>
      <c r="AR31" s="173"/>
      <c r="AU31" s="173"/>
      <c r="AV31" s="173"/>
      <c r="AW31" s="173"/>
      <c r="AX31" s="173"/>
      <c r="AY31" s="173"/>
      <c r="BA31" s="173"/>
      <c r="BC31" s="167"/>
      <c r="BD31" s="463"/>
    </row>
    <row r="32" spans="1:56" customFormat="1">
      <c r="A32" s="21"/>
      <c r="B32" s="85"/>
      <c r="C32" s="85"/>
      <c r="D32" s="85"/>
      <c r="E32" s="85"/>
      <c r="F32" s="85"/>
      <c r="G32" s="85"/>
      <c r="H32" s="85"/>
      <c r="I32" s="85"/>
      <c r="J32" s="85"/>
      <c r="K32" s="85"/>
      <c r="L32" s="85"/>
      <c r="M32" s="131"/>
      <c r="N32" s="131"/>
      <c r="O32" s="131"/>
      <c r="P32" s="131"/>
      <c r="Q32" s="85"/>
      <c r="R32" s="131"/>
      <c r="S32" s="131"/>
      <c r="T32" s="131"/>
      <c r="U32" s="131"/>
      <c r="V32" s="85"/>
      <c r="W32" s="131"/>
      <c r="X32" s="131"/>
      <c r="Y32" s="131"/>
      <c r="Z32" s="131"/>
      <c r="AA32" s="131"/>
      <c r="AB32" s="131"/>
      <c r="AC32" s="131"/>
      <c r="AD32" s="131"/>
      <c r="AE32" s="131"/>
      <c r="AF32" s="131"/>
      <c r="AG32" s="131"/>
      <c r="AH32" s="131"/>
      <c r="AI32" s="131"/>
      <c r="AJ32" s="131"/>
      <c r="AK32" s="131"/>
      <c r="AL32" s="131"/>
      <c r="AM32" s="131"/>
      <c r="AN32" s="131"/>
      <c r="AO32" s="131"/>
      <c r="AP32" s="131"/>
      <c r="AR32" s="131"/>
      <c r="AU32" s="131"/>
      <c r="AV32" s="131"/>
      <c r="AW32" s="131"/>
      <c r="AX32" s="131"/>
      <c r="AY32" s="131"/>
      <c r="BA32" s="131"/>
      <c r="BC32" s="167"/>
      <c r="BD32" s="463"/>
    </row>
    <row r="33" spans="1:56" customFormat="1" ht="16.5" thickBot="1">
      <c r="A33" s="21"/>
      <c r="B33" s="24" t="s">
        <v>119</v>
      </c>
      <c r="C33" s="87"/>
      <c r="D33" s="87"/>
      <c r="E33" s="87"/>
      <c r="F33" s="87"/>
      <c r="G33" s="87"/>
      <c r="H33" s="87"/>
      <c r="I33" s="87"/>
      <c r="J33" s="87"/>
      <c r="K33" s="87"/>
      <c r="L33" s="87"/>
      <c r="M33" s="133"/>
      <c r="N33" s="133"/>
      <c r="O33" s="133"/>
      <c r="P33" s="133"/>
      <c r="Q33" s="87"/>
      <c r="R33" s="133"/>
      <c r="S33" s="133"/>
      <c r="T33" s="133"/>
      <c r="U33" s="133"/>
      <c r="V33" s="87"/>
      <c r="W33" s="133"/>
      <c r="X33" s="133"/>
      <c r="Y33" s="133"/>
      <c r="Z33" s="133"/>
      <c r="AA33" s="133"/>
      <c r="AB33" s="133"/>
      <c r="AC33" s="133"/>
      <c r="AD33" s="133"/>
      <c r="AE33" s="133"/>
      <c r="AF33" s="133"/>
      <c r="AG33" s="133"/>
      <c r="AH33" s="133"/>
      <c r="AI33" s="133"/>
      <c r="AJ33" s="133"/>
      <c r="AK33" s="133"/>
      <c r="AL33" s="133"/>
      <c r="AM33" s="133"/>
      <c r="AN33" s="133"/>
      <c r="AO33" s="133"/>
      <c r="AP33" s="133"/>
      <c r="AQ33" s="24"/>
      <c r="AR33" s="133"/>
      <c r="AS33" s="24"/>
      <c r="AT33" s="24"/>
      <c r="AU33" s="133"/>
      <c r="AV33" s="133"/>
      <c r="AW33" s="133"/>
      <c r="AX33" s="133"/>
      <c r="AY33" s="133"/>
      <c r="AZ33" s="24"/>
      <c r="BA33" s="133"/>
      <c r="BC33" s="371"/>
      <c r="BD33" s="463"/>
    </row>
    <row r="34" spans="1:56" customFormat="1">
      <c r="A34" s="21"/>
      <c r="B34" s="85"/>
      <c r="C34" s="85"/>
      <c r="D34" s="85"/>
      <c r="E34" s="85"/>
      <c r="F34" s="85"/>
      <c r="G34" s="85"/>
      <c r="H34" s="85"/>
      <c r="I34" s="85"/>
      <c r="J34" s="85"/>
      <c r="K34" s="85"/>
      <c r="L34" s="85"/>
      <c r="M34" s="131"/>
      <c r="N34" s="131"/>
      <c r="O34" s="131"/>
      <c r="P34" s="131"/>
      <c r="Q34" s="85"/>
      <c r="R34" s="131"/>
      <c r="S34" s="131"/>
      <c r="T34" s="131"/>
      <c r="U34" s="131"/>
      <c r="V34" s="85"/>
      <c r="W34" s="131"/>
      <c r="X34" s="131"/>
      <c r="Y34" s="131"/>
      <c r="Z34" s="131"/>
      <c r="AA34" s="131"/>
      <c r="AB34" s="131"/>
      <c r="AC34" s="131"/>
      <c r="AD34" s="131"/>
      <c r="AE34" s="131"/>
      <c r="AF34" s="131"/>
      <c r="AG34" s="131"/>
      <c r="AH34" s="131"/>
      <c r="AI34" s="131"/>
      <c r="AJ34" s="131"/>
      <c r="AK34" s="131"/>
      <c r="AL34" s="131"/>
      <c r="AM34" s="322" t="str">
        <f>+$AM$13</f>
        <v>IFRS 17</v>
      </c>
      <c r="AN34" s="131"/>
      <c r="AO34" s="322" t="str">
        <f>+$AM$13</f>
        <v>IFRS 17</v>
      </c>
      <c r="AP34" s="131"/>
      <c r="AQ34" s="57"/>
      <c r="AR34" s="131"/>
      <c r="AS34" s="407" t="s">
        <v>596</v>
      </c>
      <c r="AU34" s="322" t="s">
        <v>596</v>
      </c>
      <c r="AV34" s="131"/>
      <c r="AW34" s="131"/>
      <c r="AX34" s="131"/>
      <c r="AY34" s="131"/>
      <c r="BA34" s="131"/>
      <c r="BC34" s="372"/>
      <c r="BD34" s="463"/>
    </row>
    <row r="35" spans="1:56" customFormat="1" ht="25.5">
      <c r="A35" s="21"/>
      <c r="B35" s="332" t="s">
        <v>24</v>
      </c>
      <c r="C35" s="321" t="str">
        <f t="shared" ref="C35:BA35" si="4">C$14</f>
        <v>Q1-15
Underlying</v>
      </c>
      <c r="D35" s="321" t="str">
        <f t="shared" si="4"/>
        <v>Q2-15
Underlying</v>
      </c>
      <c r="E35" s="321" t="str">
        <f t="shared" si="4"/>
        <v>Q3-15
Underlying</v>
      </c>
      <c r="F35" s="321" t="str">
        <f t="shared" si="4"/>
        <v>Q4-15
Underlying</v>
      </c>
      <c r="G35" s="321" t="str">
        <f t="shared" si="4"/>
        <v>FY-2015
Underlying</v>
      </c>
      <c r="H35" s="321" t="str">
        <f t="shared" si="4"/>
        <v>Q1-16
Underlying</v>
      </c>
      <c r="I35" s="321" t="str">
        <f t="shared" si="4"/>
        <v>Q2-16
Underlying</v>
      </c>
      <c r="J35" s="321" t="str">
        <f t="shared" si="4"/>
        <v>Q3-16
Underlying</v>
      </c>
      <c r="K35" s="321" t="str">
        <f t="shared" si="4"/>
        <v>Q4-16
Underlying</v>
      </c>
      <c r="L35" s="321" t="str">
        <f t="shared" si="4"/>
        <v>FY-2016
Underlying</v>
      </c>
      <c r="M35" s="322" t="s">
        <v>540</v>
      </c>
      <c r="N35" s="322" t="s">
        <v>541</v>
      </c>
      <c r="O35" s="322" t="s">
        <v>542</v>
      </c>
      <c r="P35" s="322" t="s">
        <v>543</v>
      </c>
      <c r="Q35" s="321" t="s">
        <v>544</v>
      </c>
      <c r="R35" s="322" t="s">
        <v>545</v>
      </c>
      <c r="S35" s="322" t="s">
        <v>546</v>
      </c>
      <c r="T35" s="322" t="s">
        <v>547</v>
      </c>
      <c r="U35" s="322" t="s">
        <v>548</v>
      </c>
      <c r="V35" s="321" t="s">
        <v>549</v>
      </c>
      <c r="W35" s="322" t="s">
        <v>550</v>
      </c>
      <c r="X35" s="322" t="s">
        <v>551</v>
      </c>
      <c r="Y35" s="322" t="s">
        <v>552</v>
      </c>
      <c r="Z35" s="322" t="s">
        <v>553</v>
      </c>
      <c r="AA35" s="322" t="s">
        <v>554</v>
      </c>
      <c r="AB35" s="322" t="s">
        <v>555</v>
      </c>
      <c r="AC35" s="322" t="s">
        <v>556</v>
      </c>
      <c r="AD35" s="322" t="s">
        <v>557</v>
      </c>
      <c r="AE35" s="322" t="s">
        <v>558</v>
      </c>
      <c r="AF35" s="322" t="s">
        <v>559</v>
      </c>
      <c r="AG35" s="322" t="s">
        <v>560</v>
      </c>
      <c r="AH35" s="322" t="s">
        <v>561</v>
      </c>
      <c r="AI35" s="322" t="s">
        <v>562</v>
      </c>
      <c r="AJ35" s="322" t="s">
        <v>563</v>
      </c>
      <c r="AK35" s="322" t="s">
        <v>564</v>
      </c>
      <c r="AL35" s="322" t="s">
        <v>565</v>
      </c>
      <c r="AM35" s="322" t="str">
        <f t="shared" si="4"/>
        <v>Q1-22
Underlying</v>
      </c>
      <c r="AN35" s="322" t="s">
        <v>572</v>
      </c>
      <c r="AO35" s="322" t="str">
        <f t="shared" si="4"/>
        <v>Q2-22
Underlying</v>
      </c>
      <c r="AP35" s="322" t="s">
        <v>577</v>
      </c>
      <c r="AQ35" s="57" t="str">
        <f t="shared" si="4"/>
        <v>Q3-22
Underlying</v>
      </c>
      <c r="AR35" s="322" t="s">
        <v>602</v>
      </c>
      <c r="AS35" s="407" t="s">
        <v>602</v>
      </c>
      <c r="AT35" s="57" t="s">
        <v>603</v>
      </c>
      <c r="AU35" s="322" t="s">
        <v>609</v>
      </c>
      <c r="AV35" s="322" t="s">
        <v>607</v>
      </c>
      <c r="AW35" s="322" t="s">
        <v>616</v>
      </c>
      <c r="AX35" s="322" t="s">
        <v>621</v>
      </c>
      <c r="AY35" s="322" t="s">
        <v>629</v>
      </c>
      <c r="AZ35" s="57" t="s">
        <v>630</v>
      </c>
      <c r="BA35" s="322" t="str">
        <f t="shared" si="4"/>
        <v>Q1-24
Underlying</v>
      </c>
      <c r="BC35" s="370" t="str">
        <f>LEFT($AV:$AV,2)&amp;"/"&amp;LEFT(BA:BA,2)</f>
        <v>Q1/Q1</v>
      </c>
      <c r="BD35" s="463"/>
    </row>
    <row r="36" spans="1:56" customFormat="1">
      <c r="A36" s="21"/>
      <c r="B36" s="327"/>
      <c r="C36" s="85"/>
      <c r="D36" s="85"/>
      <c r="E36" s="85"/>
      <c r="F36" s="85"/>
      <c r="G36" s="85"/>
      <c r="H36" s="85"/>
      <c r="I36" s="85"/>
      <c r="J36" s="85"/>
      <c r="K36" s="85"/>
      <c r="L36" s="85"/>
      <c r="M36" s="131"/>
      <c r="N36" s="131"/>
      <c r="O36" s="131"/>
      <c r="P36" s="131"/>
      <c r="Q36" s="85"/>
      <c r="R36" s="131"/>
      <c r="S36" s="131"/>
      <c r="T36" s="131"/>
      <c r="U36" s="131"/>
      <c r="V36" s="85"/>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402"/>
      <c r="AT36" s="131"/>
      <c r="AU36" s="131"/>
      <c r="AV36" s="131"/>
      <c r="AW36" s="131"/>
      <c r="AX36" s="131"/>
      <c r="AY36" s="131"/>
      <c r="AZ36" s="131"/>
      <c r="BA36" s="131"/>
      <c r="BC36" s="341"/>
      <c r="BD36" s="463"/>
    </row>
    <row r="37" spans="1:56" customFormat="1">
      <c r="A37" s="21" t="s">
        <v>120</v>
      </c>
      <c r="B37" s="328" t="s">
        <v>26</v>
      </c>
      <c r="C37" s="60">
        <v>1170</v>
      </c>
      <c r="D37" s="60">
        <v>1177</v>
      </c>
      <c r="E37" s="60">
        <v>1121</v>
      </c>
      <c r="F37" s="60">
        <v>1146</v>
      </c>
      <c r="G37" s="90">
        <f t="shared" ref="G37:G50" si="5">SUM(C37:F37)</f>
        <v>4614</v>
      </c>
      <c r="H37" s="60">
        <v>1178.1730641172101</v>
      </c>
      <c r="I37" s="60">
        <v>1164.39098443597</v>
      </c>
      <c r="J37" s="60">
        <v>1107.58396250491</v>
      </c>
      <c r="K37" s="60">
        <v>1293.44360353457</v>
      </c>
      <c r="L37" s="90">
        <v>4743.5916145926603</v>
      </c>
      <c r="M37" s="134">
        <v>1250.3218087108301</v>
      </c>
      <c r="N37" s="134">
        <v>1150.5419608503601</v>
      </c>
      <c r="O37" s="134">
        <v>1302.3448382067199</v>
      </c>
      <c r="P37" s="134">
        <v>1560.2449185871001</v>
      </c>
      <c r="Q37" s="90">
        <v>5263.4535263550097</v>
      </c>
      <c r="R37" s="134">
        <v>1467.2617301287801</v>
      </c>
      <c r="S37" s="134">
        <v>1388.0217508503099</v>
      </c>
      <c r="T37" s="134">
        <v>1452.36985829542</v>
      </c>
      <c r="U37" s="134">
        <v>1470.07056798752</v>
      </c>
      <c r="V37" s="90">
        <v>5777.7239072620296</v>
      </c>
      <c r="W37" s="134">
        <v>1468.7977761529901</v>
      </c>
      <c r="X37" s="134">
        <v>1479.4214987887001</v>
      </c>
      <c r="Y37" s="134">
        <v>1507.13298643301</v>
      </c>
      <c r="Z37" s="134">
        <v>1622.59874064308</v>
      </c>
      <c r="AA37" s="90">
        <v>6077.9510020177704</v>
      </c>
      <c r="AB37" s="134">
        <v>1319.66892649431</v>
      </c>
      <c r="AC37" s="134">
        <v>1501.41882709227</v>
      </c>
      <c r="AD37" s="134">
        <v>1411.3057205939799</v>
      </c>
      <c r="AE37" s="134">
        <v>1666.2157030470298</v>
      </c>
      <c r="AF37" s="90">
        <v>5898.6091772275895</v>
      </c>
      <c r="AG37" s="134">
        <v>1583.7673510495299</v>
      </c>
      <c r="AH37" s="134">
        <v>1764.9517318400601</v>
      </c>
      <c r="AI37" s="134">
        <v>1570.9622104515199</v>
      </c>
      <c r="AJ37" s="134">
        <v>1608.16320697989</v>
      </c>
      <c r="AK37" s="90">
        <v>6527.8445003209999</v>
      </c>
      <c r="AL37" s="134">
        <v>1729.3728538477201</v>
      </c>
      <c r="AM37" s="134">
        <v>1568.9726008201401</v>
      </c>
      <c r="AN37" s="134">
        <v>1652.3679009125999</v>
      </c>
      <c r="AO37" s="134">
        <v>1174.35489493059</v>
      </c>
      <c r="AP37" s="134">
        <v>1565.72974004505</v>
      </c>
      <c r="AQ37" s="348">
        <v>1501.8767843538399</v>
      </c>
      <c r="AR37" s="134">
        <v>1937.4125879113601</v>
      </c>
      <c r="AS37" s="348">
        <f>AU37-AM37-AO37-AQ37</f>
        <v>2016.0853366668894</v>
      </c>
      <c r="AT37" s="90">
        <v>6884.8830827167303</v>
      </c>
      <c r="AU37" s="90">
        <v>6261.2896167714598</v>
      </c>
      <c r="AV37" s="134">
        <v>1745.5304310388401</v>
      </c>
      <c r="AW37" s="134">
        <v>1732.4403236543001</v>
      </c>
      <c r="AX37" s="134">
        <v>1655.5289482902199</v>
      </c>
      <c r="AY37" s="134">
        <v>1554.65051058221</v>
      </c>
      <c r="AZ37" s="90">
        <v>6688.1502135655701</v>
      </c>
      <c r="BA37" s="134">
        <v>1789.3473859729199</v>
      </c>
      <c r="BC37" s="165">
        <f t="shared" ref="BC37:BC50" si="6">IF(ISERROR($BA37/AV37),"ns",IF($BA37/AV37&gt;200%,"x"&amp;(ROUND($BA37/AV37,1)),IF($BA37/AV37&lt;0,"ns",$BA37/AV37-1)))</f>
        <v>2.5102372410661822E-2</v>
      </c>
      <c r="BD37" s="463"/>
    </row>
    <row r="38" spans="1:56" customFormat="1">
      <c r="A38" s="21" t="s">
        <v>121</v>
      </c>
      <c r="B38" s="329" t="s">
        <v>28</v>
      </c>
      <c r="C38" s="72">
        <v>-584</v>
      </c>
      <c r="D38" s="72">
        <v>-537</v>
      </c>
      <c r="E38" s="72">
        <v>-501</v>
      </c>
      <c r="F38" s="72">
        <v>-534</v>
      </c>
      <c r="G38" s="93">
        <f t="shared" si="5"/>
        <v>-2156</v>
      </c>
      <c r="H38" s="92">
        <v>-592.99570346096505</v>
      </c>
      <c r="I38" s="92">
        <v>-530.67763636434597</v>
      </c>
      <c r="J38" s="92">
        <v>-477.54078102346801</v>
      </c>
      <c r="K38" s="92">
        <v>-554.53660389287097</v>
      </c>
      <c r="L38" s="93">
        <v>-2155.7507247416502</v>
      </c>
      <c r="M38" s="92">
        <v>-622.29505807632995</v>
      </c>
      <c r="N38" s="92">
        <v>-543.98136423873302</v>
      </c>
      <c r="O38" s="92">
        <v>-653.41167288995098</v>
      </c>
      <c r="P38" s="92">
        <v>-753.726190668134</v>
      </c>
      <c r="Q38" s="93">
        <v>-2573.4142858731502</v>
      </c>
      <c r="R38" s="92">
        <v>-737.69491764957047</v>
      </c>
      <c r="S38" s="92">
        <v>-677.08602699664482</v>
      </c>
      <c r="T38" s="92">
        <v>-668.32393591534174</v>
      </c>
      <c r="U38" s="92">
        <v>-696.93423297714776</v>
      </c>
      <c r="V38" s="93">
        <v>-2780.0391135387058</v>
      </c>
      <c r="W38" s="92">
        <v>-757.37871609544595</v>
      </c>
      <c r="X38" s="92">
        <v>-693.71025994341699</v>
      </c>
      <c r="Y38" s="92">
        <v>-706.38662919528394</v>
      </c>
      <c r="Z38" s="92">
        <v>-746.03960583794606</v>
      </c>
      <c r="AA38" s="93">
        <v>-2903.5152110720901</v>
      </c>
      <c r="AB38" s="92">
        <v>-774.46712776249899</v>
      </c>
      <c r="AC38" s="92">
        <v>-664.54033752744203</v>
      </c>
      <c r="AD38" s="92">
        <v>-658.16372080566498</v>
      </c>
      <c r="AE38" s="92">
        <v>-734.91744451416196</v>
      </c>
      <c r="AF38" s="93">
        <v>-2832.08863060977</v>
      </c>
      <c r="AG38" s="92">
        <v>-790.39154060792202</v>
      </c>
      <c r="AH38" s="92">
        <v>-748.98775881318602</v>
      </c>
      <c r="AI38" s="92">
        <v>-737.78684142326995</v>
      </c>
      <c r="AJ38" s="92">
        <v>-716.767296783902</v>
      </c>
      <c r="AK38" s="93">
        <v>-2993.93343762828</v>
      </c>
      <c r="AL38" s="92">
        <v>-874.18889622355505</v>
      </c>
      <c r="AM38" s="92">
        <v>-695.11789622355502</v>
      </c>
      <c r="AN38" s="92">
        <v>-806.79939050663495</v>
      </c>
      <c r="AO38" s="92">
        <v>-686.928592683852</v>
      </c>
      <c r="AP38" s="92">
        <v>-792.86004301793696</v>
      </c>
      <c r="AQ38" s="346">
        <v>-703.98184084071954</v>
      </c>
      <c r="AR38" s="92">
        <v>-795.90661823182302</v>
      </c>
      <c r="AS38" s="406">
        <f t="shared" ref="AS38:AS50" si="7">AU38-AM38-AO38-AQ38</f>
        <v>-653.20025495659365</v>
      </c>
      <c r="AT38" s="93">
        <v>-3269.7549479799504</v>
      </c>
      <c r="AU38" s="93">
        <v>-2739.2285847047201</v>
      </c>
      <c r="AV38" s="92">
        <v>-721.03682371962805</v>
      </c>
      <c r="AW38" s="92">
        <v>-715.08004300406105</v>
      </c>
      <c r="AX38" s="92">
        <v>-718.09451453010604</v>
      </c>
      <c r="AY38" s="92">
        <v>-726.22921536208798</v>
      </c>
      <c r="AZ38" s="93">
        <v>-2880.4405966158802</v>
      </c>
      <c r="BA38" s="92">
        <v>-754.19162918631002</v>
      </c>
      <c r="BC38" s="165">
        <f t="shared" si="6"/>
        <v>4.5982125150898057E-2</v>
      </c>
      <c r="BD38" s="463"/>
    </row>
    <row r="39" spans="1:56" customFormat="1">
      <c r="A39" s="94" t="s">
        <v>122</v>
      </c>
      <c r="B39" s="330" t="s">
        <v>30</v>
      </c>
      <c r="C39" s="95"/>
      <c r="D39" s="95"/>
      <c r="E39" s="95"/>
      <c r="F39" s="96"/>
      <c r="G39" s="97"/>
      <c r="H39" s="96">
        <v>-2.2000000000000002</v>
      </c>
      <c r="I39" s="96">
        <v>-0.22000000000000008</v>
      </c>
      <c r="J39" s="96">
        <v>0</v>
      </c>
      <c r="K39" s="96">
        <v>0</v>
      </c>
      <c r="L39" s="97">
        <v>-2.4200000000000004</v>
      </c>
      <c r="M39" s="96">
        <v>-2.11</v>
      </c>
      <c r="N39" s="96">
        <v>-0.56999999999999995</v>
      </c>
      <c r="O39" s="96">
        <v>0</v>
      </c>
      <c r="P39" s="96">
        <v>0</v>
      </c>
      <c r="Q39" s="97">
        <v>-2.6799999999999997</v>
      </c>
      <c r="R39" s="96">
        <v>-3.3246283983303502</v>
      </c>
      <c r="S39" s="96">
        <v>3.0197250587473697E-2</v>
      </c>
      <c r="T39" s="96">
        <v>0</v>
      </c>
      <c r="U39" s="96">
        <v>0</v>
      </c>
      <c r="V39" s="97">
        <v>-3.2944311477428765</v>
      </c>
      <c r="W39" s="96">
        <v>-4.7300000000000004</v>
      </c>
      <c r="X39" s="96">
        <v>-2.5409999999999999</v>
      </c>
      <c r="Y39" s="96">
        <v>0</v>
      </c>
      <c r="Z39" s="96">
        <v>0</v>
      </c>
      <c r="AA39" s="97">
        <v>-7.2709999999999999</v>
      </c>
      <c r="AB39" s="96">
        <v>-7.2049311944262975</v>
      </c>
      <c r="AC39" s="96">
        <v>1.0427419208966682</v>
      </c>
      <c r="AD39" s="96">
        <v>0</v>
      </c>
      <c r="AE39" s="96">
        <v>0</v>
      </c>
      <c r="AF39" s="97">
        <v>-6.1621892735296298</v>
      </c>
      <c r="AG39" s="96">
        <v>-7.1950288899999997</v>
      </c>
      <c r="AH39" s="96">
        <v>0.16029467850000012</v>
      </c>
      <c r="AI39" s="96">
        <v>0</v>
      </c>
      <c r="AJ39" s="96">
        <v>0</v>
      </c>
      <c r="AK39" s="97">
        <v>-7.0347342115</v>
      </c>
      <c r="AL39" s="96">
        <v>-7.5191824599999997</v>
      </c>
      <c r="AM39" s="96">
        <v>-7.5191824599999997</v>
      </c>
      <c r="AN39" s="96">
        <v>3.8124277500000137E-2</v>
      </c>
      <c r="AO39" s="96">
        <v>3.8124277500000137E-2</v>
      </c>
      <c r="AP39" s="96">
        <v>0</v>
      </c>
      <c r="AQ39" s="347">
        <v>0</v>
      </c>
      <c r="AR39" s="96">
        <v>0</v>
      </c>
      <c r="AS39" s="347">
        <f t="shared" si="7"/>
        <v>-4.4408920985006262E-16</v>
      </c>
      <c r="AT39" s="97">
        <v>-7.4810581825</v>
      </c>
      <c r="AU39" s="97">
        <v>-7.4810581825</v>
      </c>
      <c r="AV39" s="96">
        <v>-6.0880000000000001</v>
      </c>
      <c r="AW39" s="96">
        <v>-0.28544480999999999</v>
      </c>
      <c r="AX39" s="96">
        <v>0</v>
      </c>
      <c r="AY39" s="96">
        <v>0</v>
      </c>
      <c r="AZ39" s="97">
        <v>-6.3734448100000005</v>
      </c>
      <c r="BA39" s="96">
        <v>0</v>
      </c>
      <c r="BC39" s="165">
        <f t="shared" si="6"/>
        <v>-1</v>
      </c>
      <c r="BD39" s="463"/>
    </row>
    <row r="40" spans="1:56" customFormat="1">
      <c r="A40" s="21" t="s">
        <v>123</v>
      </c>
      <c r="B40" s="328" t="s">
        <v>32</v>
      </c>
      <c r="C40" s="74">
        <v>586</v>
      </c>
      <c r="D40" s="60">
        <v>640</v>
      </c>
      <c r="E40" s="60">
        <v>620</v>
      </c>
      <c r="F40" s="60">
        <v>612</v>
      </c>
      <c r="G40" s="90">
        <f t="shared" si="5"/>
        <v>2458</v>
      </c>
      <c r="H40" s="60">
        <v>585.17736065624604</v>
      </c>
      <c r="I40" s="60">
        <v>633.71334807162702</v>
      </c>
      <c r="J40" s="60">
        <v>630.04318148144296</v>
      </c>
      <c r="K40" s="60">
        <v>738.90699964169698</v>
      </c>
      <c r="L40" s="90">
        <v>2587.8408898510102</v>
      </c>
      <c r="M40" s="134">
        <v>628.02675063450295</v>
      </c>
      <c r="N40" s="134">
        <v>606.56059661162294</v>
      </c>
      <c r="O40" s="134">
        <v>648.93316531676908</v>
      </c>
      <c r="P40" s="134">
        <v>806.51872791896301</v>
      </c>
      <c r="Q40" s="90">
        <v>2690.0392404818599</v>
      </c>
      <c r="R40" s="134">
        <v>729.56681247920756</v>
      </c>
      <c r="S40" s="134">
        <v>710.93572385366724</v>
      </c>
      <c r="T40" s="134">
        <v>784.04592238007831</v>
      </c>
      <c r="U40" s="134">
        <v>773.13633501037225</v>
      </c>
      <c r="V40" s="90">
        <v>2997.6847937233242</v>
      </c>
      <c r="W40" s="134">
        <v>711.41906005754299</v>
      </c>
      <c r="X40" s="134">
        <v>785.71123884528402</v>
      </c>
      <c r="Y40" s="134">
        <v>800.74635723772406</v>
      </c>
      <c r="Z40" s="134">
        <v>876.55913480512902</v>
      </c>
      <c r="AA40" s="90">
        <v>3174.4357909456799</v>
      </c>
      <c r="AB40" s="134">
        <v>545.20179873180996</v>
      </c>
      <c r="AC40" s="134">
        <v>836.87848956482708</v>
      </c>
      <c r="AD40" s="134">
        <v>753.14199978831698</v>
      </c>
      <c r="AE40" s="134">
        <v>931.29825853287002</v>
      </c>
      <c r="AF40" s="90">
        <v>3066.5205466178199</v>
      </c>
      <c r="AG40" s="134">
        <v>793.37581044160902</v>
      </c>
      <c r="AH40" s="134">
        <v>1015.96397302688</v>
      </c>
      <c r="AI40" s="134">
        <v>833.175369028246</v>
      </c>
      <c r="AJ40" s="134">
        <v>891.39591019598402</v>
      </c>
      <c r="AK40" s="90">
        <v>3533.91106269272</v>
      </c>
      <c r="AL40" s="134">
        <v>855.18395762416196</v>
      </c>
      <c r="AM40" s="134">
        <v>873.854704596582</v>
      </c>
      <c r="AN40" s="134">
        <v>845.56851040596405</v>
      </c>
      <c r="AO40" s="134">
        <v>487.42630224673803</v>
      </c>
      <c r="AP40" s="134">
        <v>772.86969702711804</v>
      </c>
      <c r="AQ40" s="348">
        <v>797.89494351311987</v>
      </c>
      <c r="AR40" s="134">
        <v>1141.5059696795399</v>
      </c>
      <c r="AS40" s="348">
        <f t="shared" si="7"/>
        <v>1362.8850817103003</v>
      </c>
      <c r="AT40" s="90">
        <v>3615.1281347367803</v>
      </c>
      <c r="AU40" s="90">
        <v>3522.0610320667402</v>
      </c>
      <c r="AV40" s="134">
        <v>1024.49360731921</v>
      </c>
      <c r="AW40" s="134">
        <v>1017.36028065024</v>
      </c>
      <c r="AX40" s="134">
        <v>937.43443376011896</v>
      </c>
      <c r="AY40" s="134">
        <v>828.42129522012101</v>
      </c>
      <c r="AZ40" s="90">
        <v>3807.7096169496799</v>
      </c>
      <c r="BA40" s="134">
        <v>1035.15575678661</v>
      </c>
      <c r="BC40" s="165">
        <f t="shared" si="6"/>
        <v>1.0407238650614659E-2</v>
      </c>
      <c r="BD40" s="463"/>
    </row>
    <row r="41" spans="1:56" customFormat="1">
      <c r="A41" s="21" t="s">
        <v>124</v>
      </c>
      <c r="B41" s="329" t="s">
        <v>34</v>
      </c>
      <c r="C41" s="72">
        <v>-8</v>
      </c>
      <c r="D41" s="98">
        <v>52</v>
      </c>
      <c r="E41" s="98">
        <v>-66</v>
      </c>
      <c r="F41" s="98">
        <v>-7</v>
      </c>
      <c r="G41" s="93">
        <f t="shared" si="5"/>
        <v>-29</v>
      </c>
      <c r="H41" s="92">
        <v>-1.7637066538858199</v>
      </c>
      <c r="I41" s="92">
        <v>-5.5070131498823702</v>
      </c>
      <c r="J41" s="92">
        <v>-1.2420771926749401</v>
      </c>
      <c r="K41" s="92">
        <v>-0.80121873562067603</v>
      </c>
      <c r="L41" s="93">
        <v>-9.3140157320638099</v>
      </c>
      <c r="M41" s="92">
        <v>0.81574780196366103</v>
      </c>
      <c r="N41" s="92">
        <v>-1.7631861707231</v>
      </c>
      <c r="O41" s="92">
        <v>0.165857518178777</v>
      </c>
      <c r="P41" s="92">
        <v>-23.837229785038598</v>
      </c>
      <c r="Q41" s="93">
        <v>-24.618810635619301</v>
      </c>
      <c r="R41" s="92">
        <v>-4.8203706388445902</v>
      </c>
      <c r="S41" s="92">
        <v>-3.74556587385525</v>
      </c>
      <c r="T41" s="92">
        <v>13.732658337939601</v>
      </c>
      <c r="U41" s="92">
        <v>-22.1496124724049</v>
      </c>
      <c r="V41" s="93">
        <v>-16.9828906471651</v>
      </c>
      <c r="W41" s="92">
        <v>4.1653002998862698</v>
      </c>
      <c r="X41" s="92">
        <v>-7.5854626137073504</v>
      </c>
      <c r="Y41" s="92">
        <v>-10.720497236123</v>
      </c>
      <c r="Z41" s="92">
        <v>-5.1955287610476404</v>
      </c>
      <c r="AA41" s="93">
        <v>-19.336188310991702</v>
      </c>
      <c r="AB41" s="92">
        <v>-18.838880475767699</v>
      </c>
      <c r="AC41" s="92">
        <v>-1.0086499435490026</v>
      </c>
      <c r="AD41" s="92">
        <v>-13.2845910645113</v>
      </c>
      <c r="AE41" s="92">
        <v>-21.924423870700004</v>
      </c>
      <c r="AF41" s="93">
        <v>-55.056545354528012</v>
      </c>
      <c r="AG41" s="92">
        <v>-7.2302778604976297</v>
      </c>
      <c r="AH41" s="92">
        <v>-18.149154105526701</v>
      </c>
      <c r="AI41" s="92">
        <v>6.2140008002509202</v>
      </c>
      <c r="AJ41" s="92">
        <v>1.3794538387019899</v>
      </c>
      <c r="AK41" s="93">
        <v>-17.7859773270714</v>
      </c>
      <c r="AL41" s="92">
        <v>-1.50442065519155</v>
      </c>
      <c r="AM41" s="92">
        <v>-1.50442065519155</v>
      </c>
      <c r="AN41" s="92">
        <v>-3.7909682172900898</v>
      </c>
      <c r="AO41" s="92">
        <v>-3.8609682172900901</v>
      </c>
      <c r="AP41" s="92">
        <v>-0.20570099211342199</v>
      </c>
      <c r="AQ41" s="346">
        <v>-0.13570099211341979</v>
      </c>
      <c r="AR41" s="92">
        <v>-11.368076538040899</v>
      </c>
      <c r="AS41" s="406">
        <f t="shared" si="7"/>
        <v>-11.455076538040942</v>
      </c>
      <c r="AT41" s="93">
        <v>-16.869166402636001</v>
      </c>
      <c r="AU41" s="93">
        <v>-16.956166402636001</v>
      </c>
      <c r="AV41" s="92">
        <v>-0.88373902553706896</v>
      </c>
      <c r="AW41" s="92">
        <v>-3.7248209259286999E-2</v>
      </c>
      <c r="AX41" s="92">
        <v>-0.33293530040861902</v>
      </c>
      <c r="AY41" s="92">
        <v>-4.1525182556067399</v>
      </c>
      <c r="AZ41" s="93">
        <v>-5.40644079081172</v>
      </c>
      <c r="BA41" s="92">
        <v>-2.7846371400885102</v>
      </c>
      <c r="BC41" s="165" t="str">
        <f t="shared" si="6"/>
        <v>x3,2</v>
      </c>
      <c r="BD41" s="463"/>
    </row>
    <row r="42" spans="1:56" customFormat="1">
      <c r="A42" s="21" t="s">
        <v>125</v>
      </c>
      <c r="B42" s="329" t="s">
        <v>38</v>
      </c>
      <c r="C42" s="72">
        <v>6</v>
      </c>
      <c r="D42" s="98">
        <v>6</v>
      </c>
      <c r="E42" s="98">
        <v>7</v>
      </c>
      <c r="F42" s="98">
        <v>6</v>
      </c>
      <c r="G42" s="93">
        <f t="shared" si="5"/>
        <v>25</v>
      </c>
      <c r="H42" s="98">
        <v>6.51650472039824</v>
      </c>
      <c r="I42" s="98">
        <v>6.2238668804396999</v>
      </c>
      <c r="J42" s="98">
        <v>8.0379305877789893</v>
      </c>
      <c r="K42" s="98">
        <v>7.6179460315777101</v>
      </c>
      <c r="L42" s="93">
        <v>28.3962482201947</v>
      </c>
      <c r="M42" s="135">
        <v>7.5851793288201703</v>
      </c>
      <c r="N42" s="135">
        <v>7.8730024185312697</v>
      </c>
      <c r="O42" s="135">
        <v>8.9267099672286605</v>
      </c>
      <c r="P42" s="135">
        <v>8.5513694167524203</v>
      </c>
      <c r="Q42" s="93">
        <v>32.9362611313325</v>
      </c>
      <c r="R42" s="135">
        <v>11.6247402649514</v>
      </c>
      <c r="S42" s="135">
        <v>13.5570693634268</v>
      </c>
      <c r="T42" s="135">
        <v>12.326530352912799</v>
      </c>
      <c r="U42" s="135">
        <v>9.8666312800955893</v>
      </c>
      <c r="V42" s="93">
        <v>47.374971261386499</v>
      </c>
      <c r="W42" s="135">
        <v>12.6546200594972</v>
      </c>
      <c r="X42" s="135">
        <v>11.945549061093701</v>
      </c>
      <c r="Y42" s="135">
        <v>7.8551758549777402</v>
      </c>
      <c r="Z42" s="135">
        <v>13.5369345119028</v>
      </c>
      <c r="AA42" s="93">
        <v>45.9922794874714</v>
      </c>
      <c r="AB42" s="135">
        <v>13.8041454863755</v>
      </c>
      <c r="AC42" s="135">
        <v>15.121323147820799</v>
      </c>
      <c r="AD42" s="135">
        <v>16.775404144747899</v>
      </c>
      <c r="AE42" s="135">
        <v>20.286614559005901</v>
      </c>
      <c r="AF42" s="93">
        <v>65.9874873379501</v>
      </c>
      <c r="AG42" s="135">
        <v>17.709730180492201</v>
      </c>
      <c r="AH42" s="135">
        <v>20.5810987759703</v>
      </c>
      <c r="AI42" s="135">
        <v>24.751218513001799</v>
      </c>
      <c r="AJ42" s="135">
        <v>21.235935965571901</v>
      </c>
      <c r="AK42" s="93">
        <v>84.277983435036205</v>
      </c>
      <c r="AL42" s="135">
        <v>19.755686936848399</v>
      </c>
      <c r="AM42" s="135">
        <v>19.755686936848399</v>
      </c>
      <c r="AN42" s="135">
        <v>21.0258270866847</v>
      </c>
      <c r="AO42" s="135">
        <v>21.026827086684705</v>
      </c>
      <c r="AP42" s="135">
        <v>23.5131429249005</v>
      </c>
      <c r="AQ42" s="349">
        <v>23.512142924900395</v>
      </c>
      <c r="AR42" s="135">
        <v>23.893739326168799</v>
      </c>
      <c r="AS42" s="408">
        <f t="shared" si="7"/>
        <v>23.893739326168792</v>
      </c>
      <c r="AT42" s="97">
        <v>88.188396274602297</v>
      </c>
      <c r="AU42" s="97">
        <v>88.188396274602297</v>
      </c>
      <c r="AV42" s="135">
        <v>21.967398501219499</v>
      </c>
      <c r="AW42" s="135">
        <v>27.2595846418597</v>
      </c>
      <c r="AX42" s="135">
        <v>23.9891602105488</v>
      </c>
      <c r="AY42" s="135">
        <v>28.788335681487698</v>
      </c>
      <c r="AZ42" s="93">
        <v>102.00447903511601</v>
      </c>
      <c r="BA42" s="135">
        <v>28.637764832485502</v>
      </c>
      <c r="BC42" s="165">
        <f t="shared" si="6"/>
        <v>0.30364844207181396</v>
      </c>
      <c r="BD42" s="463"/>
    </row>
    <row r="43" spans="1:56" customFormat="1">
      <c r="A43" s="21" t="s">
        <v>126</v>
      </c>
      <c r="B43" s="329" t="s">
        <v>40</v>
      </c>
      <c r="C43" s="72">
        <v>-3</v>
      </c>
      <c r="D43" s="98">
        <v>10</v>
      </c>
      <c r="E43" s="98">
        <v>0</v>
      </c>
      <c r="F43" s="98">
        <v>3</v>
      </c>
      <c r="G43" s="93">
        <f t="shared" si="5"/>
        <v>10</v>
      </c>
      <c r="H43" s="98">
        <v>1.25879716784419E-3</v>
      </c>
      <c r="I43" s="98">
        <v>0.57794576509830897</v>
      </c>
      <c r="J43" s="98">
        <v>-5.1100641031284798E-3</v>
      </c>
      <c r="K43" s="98">
        <v>1.3946431119364799</v>
      </c>
      <c r="L43" s="93">
        <v>1.96873761009951</v>
      </c>
      <c r="M43" s="135">
        <v>-5.8999999999999997E-2</v>
      </c>
      <c r="N43" s="135">
        <v>2.2241441109428502E-2</v>
      </c>
      <c r="O43" s="135">
        <v>-8.9314741941269399E-2</v>
      </c>
      <c r="P43" s="135">
        <v>4.3510615667855603</v>
      </c>
      <c r="Q43" s="93">
        <v>4.2249882659537201</v>
      </c>
      <c r="R43" s="135">
        <v>0.115751296426529</v>
      </c>
      <c r="S43" s="135">
        <v>-0.265481387041479</v>
      </c>
      <c r="T43" s="135">
        <v>-2.0311026639274998</v>
      </c>
      <c r="U43" s="135">
        <v>-0.80330296406146096</v>
      </c>
      <c r="V43" s="93">
        <v>-2.9841357186039099</v>
      </c>
      <c r="W43" s="135">
        <v>3.0887122404694798E-3</v>
      </c>
      <c r="X43" s="135">
        <v>-0.25640814433713499</v>
      </c>
      <c r="Y43" s="135">
        <v>20.706689924931801</v>
      </c>
      <c r="Z43" s="135">
        <v>11.326799199571299</v>
      </c>
      <c r="AA43" s="93">
        <v>31.780169692406499</v>
      </c>
      <c r="AB43" s="135">
        <v>3.5225862920030302</v>
      </c>
      <c r="AC43" s="135">
        <v>-0.27212379866606401</v>
      </c>
      <c r="AD43" s="135">
        <v>-0.785039315392278</v>
      </c>
      <c r="AE43" s="135">
        <v>0.88378053534519296</v>
      </c>
      <c r="AF43" s="93">
        <v>3.3492037132898802</v>
      </c>
      <c r="AG43" s="135">
        <v>1.03026531043323</v>
      </c>
      <c r="AH43" s="135">
        <v>-1.26249517211132</v>
      </c>
      <c r="AI43" s="135">
        <v>-0.34929089384154699</v>
      </c>
      <c r="AJ43" s="135">
        <v>0.34005650174233099</v>
      </c>
      <c r="AK43" s="93">
        <v>-0.24146425377729899</v>
      </c>
      <c r="AL43" s="135">
        <v>0.83004342986169</v>
      </c>
      <c r="AM43" s="135">
        <v>0.83004342986169</v>
      </c>
      <c r="AN43" s="135">
        <v>2.3045452707230201</v>
      </c>
      <c r="AO43" s="135">
        <v>2.3045452707230201</v>
      </c>
      <c r="AP43" s="135">
        <v>-1.65913386291764</v>
      </c>
      <c r="AQ43" s="349">
        <v>-1.6591338629176402</v>
      </c>
      <c r="AR43" s="135">
        <v>-3.96471844038141</v>
      </c>
      <c r="AS43" s="408">
        <f t="shared" si="7"/>
        <v>-3.9827184403814098</v>
      </c>
      <c r="AT43" s="93">
        <v>-2.48926360271434</v>
      </c>
      <c r="AU43" s="93">
        <v>-2.5072636027143398</v>
      </c>
      <c r="AV43" s="135">
        <v>3.08022819946971E-2</v>
      </c>
      <c r="AW43" s="135">
        <v>3.1939443105805203E-2</v>
      </c>
      <c r="AX43" s="135">
        <v>-4.7727254476738699</v>
      </c>
      <c r="AY43" s="135">
        <v>-5.2605210751862197</v>
      </c>
      <c r="AZ43" s="93">
        <v>-9.9705047977595793</v>
      </c>
      <c r="BA43" s="135">
        <v>0.14944755898503992</v>
      </c>
      <c r="BC43" s="165" t="str">
        <f t="shared" si="6"/>
        <v>x4,9</v>
      </c>
      <c r="BD43" s="463"/>
    </row>
    <row r="44" spans="1:56" customFormat="1">
      <c r="A44" s="21" t="s">
        <v>127</v>
      </c>
      <c r="B44" s="329" t="s">
        <v>42</v>
      </c>
      <c r="C44" s="72">
        <v>0</v>
      </c>
      <c r="D44" s="98">
        <v>0</v>
      </c>
      <c r="E44" s="98">
        <v>0</v>
      </c>
      <c r="F44" s="98">
        <v>0</v>
      </c>
      <c r="G44" s="93">
        <f t="shared" si="5"/>
        <v>0</v>
      </c>
      <c r="H44" s="98">
        <v>0</v>
      </c>
      <c r="I44" s="98">
        <v>0</v>
      </c>
      <c r="J44" s="98">
        <v>0</v>
      </c>
      <c r="K44" s="98">
        <v>0</v>
      </c>
      <c r="L44" s="93">
        <v>0</v>
      </c>
      <c r="M44" s="135">
        <v>0</v>
      </c>
      <c r="N44" s="135">
        <v>0</v>
      </c>
      <c r="O44" s="135">
        <v>0</v>
      </c>
      <c r="P44" s="135">
        <v>0</v>
      </c>
      <c r="Q44" s="93">
        <v>0</v>
      </c>
      <c r="R44" s="135">
        <v>0</v>
      </c>
      <c r="S44" s="135">
        <v>0</v>
      </c>
      <c r="T44" s="135">
        <v>0</v>
      </c>
      <c r="U44" s="135">
        <v>0</v>
      </c>
      <c r="V44" s="93">
        <v>0</v>
      </c>
      <c r="W44" s="135">
        <v>0</v>
      </c>
      <c r="X44" s="135">
        <v>0</v>
      </c>
      <c r="Y44" s="135">
        <v>0</v>
      </c>
      <c r="Z44" s="135">
        <v>0</v>
      </c>
      <c r="AA44" s="93">
        <v>0</v>
      </c>
      <c r="AB44" s="135">
        <v>0</v>
      </c>
      <c r="AC44" s="135">
        <v>0</v>
      </c>
      <c r="AD44" s="135">
        <v>0</v>
      </c>
      <c r="AE44" s="135">
        <v>0</v>
      </c>
      <c r="AF44" s="93">
        <v>0</v>
      </c>
      <c r="AG44" s="135">
        <v>0</v>
      </c>
      <c r="AH44" s="135">
        <v>0</v>
      </c>
      <c r="AI44" s="135">
        <v>0</v>
      </c>
      <c r="AJ44" s="135">
        <v>0</v>
      </c>
      <c r="AK44" s="93">
        <v>0</v>
      </c>
      <c r="AL44" s="135">
        <v>0</v>
      </c>
      <c r="AM44" s="135">
        <v>0</v>
      </c>
      <c r="AN44" s="135">
        <v>0</v>
      </c>
      <c r="AO44" s="135">
        <v>0</v>
      </c>
      <c r="AP44" s="135">
        <v>0</v>
      </c>
      <c r="AQ44" s="349">
        <v>0</v>
      </c>
      <c r="AR44" s="135">
        <v>0</v>
      </c>
      <c r="AS44" s="408">
        <f t="shared" si="7"/>
        <v>0</v>
      </c>
      <c r="AT44" s="93">
        <v>0</v>
      </c>
      <c r="AU44" s="93">
        <v>0</v>
      </c>
      <c r="AV44" s="135">
        <v>0</v>
      </c>
      <c r="AW44" s="135">
        <v>0</v>
      </c>
      <c r="AX44" s="135">
        <v>0</v>
      </c>
      <c r="AY44" s="135">
        <v>0</v>
      </c>
      <c r="AZ44" s="93">
        <v>0</v>
      </c>
      <c r="BA44" s="135">
        <v>0</v>
      </c>
      <c r="BC44" s="165" t="str">
        <f t="shared" si="6"/>
        <v>ns</v>
      </c>
      <c r="BD44" s="463"/>
    </row>
    <row r="45" spans="1:56" customFormat="1">
      <c r="A45" s="21" t="s">
        <v>128</v>
      </c>
      <c r="B45" s="328" t="s">
        <v>44</v>
      </c>
      <c r="C45" s="74">
        <v>581</v>
      </c>
      <c r="D45" s="60">
        <v>708</v>
      </c>
      <c r="E45" s="60">
        <v>561</v>
      </c>
      <c r="F45" s="60">
        <v>614</v>
      </c>
      <c r="G45" s="90">
        <f t="shared" si="5"/>
        <v>2464</v>
      </c>
      <c r="H45" s="60">
        <v>589.93141751992698</v>
      </c>
      <c r="I45" s="60">
        <v>635.008147567283</v>
      </c>
      <c r="J45" s="60">
        <v>636.83392481244402</v>
      </c>
      <c r="K45" s="60">
        <v>747.11837004959102</v>
      </c>
      <c r="L45" s="90">
        <v>2608.8918599492399</v>
      </c>
      <c r="M45" s="134">
        <v>636.36867776528698</v>
      </c>
      <c r="N45" s="134">
        <v>612.69265430053997</v>
      </c>
      <c r="O45" s="134">
        <v>657.93641806023606</v>
      </c>
      <c r="P45" s="134">
        <v>795.58392911746103</v>
      </c>
      <c r="Q45" s="90">
        <v>2702.5816792435198</v>
      </c>
      <c r="R45" s="134">
        <v>736.48693340174157</v>
      </c>
      <c r="S45" s="134">
        <v>720.48174595619719</v>
      </c>
      <c r="T45" s="134">
        <v>808.07400840700222</v>
      </c>
      <c r="U45" s="134">
        <v>760.05005085400228</v>
      </c>
      <c r="V45" s="90">
        <v>3025.0927386189442</v>
      </c>
      <c r="W45" s="134">
        <v>728.24206912916702</v>
      </c>
      <c r="X45" s="134">
        <v>789.81491714833305</v>
      </c>
      <c r="Y45" s="134">
        <v>818.58772578151002</v>
      </c>
      <c r="Z45" s="134">
        <v>896.22733975555502</v>
      </c>
      <c r="AA45" s="90">
        <v>3232.8720518145701</v>
      </c>
      <c r="AB45" s="134">
        <v>543.68965003442099</v>
      </c>
      <c r="AC45" s="134">
        <v>850.71903897043194</v>
      </c>
      <c r="AD45" s="134">
        <v>755.84777355316203</v>
      </c>
      <c r="AE45" s="134">
        <v>930.54422975652199</v>
      </c>
      <c r="AF45" s="90">
        <v>3080.8006923145399</v>
      </c>
      <c r="AG45" s="134">
        <v>804.885528072037</v>
      </c>
      <c r="AH45" s="134">
        <v>1017.13342252521</v>
      </c>
      <c r="AI45" s="134">
        <v>863.79129744765703</v>
      </c>
      <c r="AJ45" s="134">
        <v>914.35135650200107</v>
      </c>
      <c r="AK45" s="90">
        <v>3600.16160454691</v>
      </c>
      <c r="AL45" s="134">
        <v>874.26526733568096</v>
      </c>
      <c r="AM45" s="134">
        <v>892.93601430809997</v>
      </c>
      <c r="AN45" s="134">
        <v>865.10791454608204</v>
      </c>
      <c r="AO45" s="134">
        <v>506.89670638686005</v>
      </c>
      <c r="AP45" s="134">
        <v>794.51800509698694</v>
      </c>
      <c r="AQ45" s="348">
        <v>819.61225158298998</v>
      </c>
      <c r="AR45" s="134">
        <v>1150.0669140272901</v>
      </c>
      <c r="AS45" s="348">
        <f t="shared" si="7"/>
        <v>1371.3410260580406</v>
      </c>
      <c r="AT45" s="90">
        <v>3683.9581010060401</v>
      </c>
      <c r="AU45" s="90">
        <v>3590.7859983359904</v>
      </c>
      <c r="AV45" s="134">
        <v>1045.6080690768899</v>
      </c>
      <c r="AW45" s="134">
        <v>1044.6145565259401</v>
      </c>
      <c r="AX45" s="134">
        <v>956.31793322258295</v>
      </c>
      <c r="AY45" s="134">
        <v>847.79659157081505</v>
      </c>
      <c r="AZ45" s="90">
        <v>3894.3371503962298</v>
      </c>
      <c r="BA45" s="134">
        <v>1061.15833203799</v>
      </c>
      <c r="BC45" s="165">
        <f t="shared" si="6"/>
        <v>1.4871980640727589E-2</v>
      </c>
      <c r="BD45" s="463"/>
    </row>
    <row r="46" spans="1:56" customFormat="1">
      <c r="A46" s="21" t="s">
        <v>129</v>
      </c>
      <c r="B46" s="329" t="s">
        <v>46</v>
      </c>
      <c r="C46" s="72">
        <v>-205</v>
      </c>
      <c r="D46" s="72">
        <v>-247</v>
      </c>
      <c r="E46" s="72">
        <v>-203</v>
      </c>
      <c r="F46" s="72">
        <v>-189</v>
      </c>
      <c r="G46" s="93">
        <f t="shared" si="5"/>
        <v>-844</v>
      </c>
      <c r="H46" s="72">
        <v>-171.79477071573899</v>
      </c>
      <c r="I46" s="72">
        <v>-178.933370335852</v>
      </c>
      <c r="J46" s="72">
        <v>-148.898935063246</v>
      </c>
      <c r="K46" s="72">
        <v>-193.25351552081503</v>
      </c>
      <c r="L46" s="93">
        <v>-692.88059163565197</v>
      </c>
      <c r="M46" s="136">
        <v>-193.68375045232401</v>
      </c>
      <c r="N46" s="136">
        <v>-109.49214418948</v>
      </c>
      <c r="O46" s="136">
        <v>-119.20790632969354</v>
      </c>
      <c r="P46" s="136">
        <v>-158.53566482521001</v>
      </c>
      <c r="Q46" s="93">
        <v>-580.91946579670855</v>
      </c>
      <c r="R46" s="136">
        <v>-212.61632613682232</v>
      </c>
      <c r="S46" s="136">
        <v>-149.86815208676427</v>
      </c>
      <c r="T46" s="136">
        <v>-245.2311129077074</v>
      </c>
      <c r="U46" s="136">
        <v>-181.49196829464572</v>
      </c>
      <c r="V46" s="93">
        <v>-789.20755942593871</v>
      </c>
      <c r="W46" s="136">
        <v>-198.672390413231</v>
      </c>
      <c r="X46" s="136">
        <v>-221.44098517304599</v>
      </c>
      <c r="Y46" s="136">
        <v>-237.531314147779</v>
      </c>
      <c r="Z46" s="136">
        <v>-223.79741122578201</v>
      </c>
      <c r="AA46" s="93">
        <v>-881.44210095983794</v>
      </c>
      <c r="AB46" s="136">
        <v>-121.988580511759</v>
      </c>
      <c r="AC46" s="136">
        <v>-225.905855971048</v>
      </c>
      <c r="AD46" s="136">
        <v>-180.560169117371</v>
      </c>
      <c r="AE46" s="136">
        <v>-293.82991246630701</v>
      </c>
      <c r="AF46" s="93">
        <v>-822.28451806648491</v>
      </c>
      <c r="AG46" s="136">
        <v>-178.525829224668</v>
      </c>
      <c r="AH46" s="136">
        <v>-235.54946925362</v>
      </c>
      <c r="AI46" s="136">
        <v>-168.07959334866399</v>
      </c>
      <c r="AJ46" s="136">
        <v>-178.61360146734799</v>
      </c>
      <c r="AK46" s="93">
        <v>-760.76849329430001</v>
      </c>
      <c r="AL46" s="136">
        <v>-180.139032009685</v>
      </c>
      <c r="AM46" s="136">
        <v>-186.12503200968499</v>
      </c>
      <c r="AN46" s="136">
        <v>-184.50554323357846</v>
      </c>
      <c r="AO46" s="136">
        <v>-152.59372051622245</v>
      </c>
      <c r="AP46" s="136">
        <v>-143.10920223206753</v>
      </c>
      <c r="AQ46" s="279">
        <v>-213.26302494942263</v>
      </c>
      <c r="AR46" s="136">
        <v>-331.96907660688402</v>
      </c>
      <c r="AS46" s="279">
        <f t="shared" si="7"/>
        <v>-403.33579957828999</v>
      </c>
      <c r="AT46" s="93">
        <v>-839.72285408221308</v>
      </c>
      <c r="AU46" s="93">
        <v>-955.31757705362008</v>
      </c>
      <c r="AV46" s="136">
        <v>-232.03161849773599</v>
      </c>
      <c r="AW46" s="136">
        <v>-246.190441034419</v>
      </c>
      <c r="AX46" s="136">
        <v>-220.693265846667</v>
      </c>
      <c r="AY46" s="136">
        <v>-172.640473486753</v>
      </c>
      <c r="AZ46" s="93">
        <v>-871.55579886557496</v>
      </c>
      <c r="BA46" s="136">
        <v>-221.62364483187699</v>
      </c>
      <c r="BC46" s="165">
        <f t="shared" si="6"/>
        <v>-4.4855842204800878E-2</v>
      </c>
      <c r="BD46" s="463"/>
    </row>
    <row r="47" spans="1:56" customFormat="1">
      <c r="A47" s="21" t="s">
        <v>130</v>
      </c>
      <c r="B47" s="329" t="s">
        <v>48</v>
      </c>
      <c r="C47" s="72">
        <v>0</v>
      </c>
      <c r="D47" s="98">
        <v>1</v>
      </c>
      <c r="E47" s="98">
        <v>0</v>
      </c>
      <c r="F47" s="98">
        <v>2</v>
      </c>
      <c r="G47" s="93">
        <f t="shared" si="5"/>
        <v>3</v>
      </c>
      <c r="H47" s="98">
        <v>7.0000000000000007E-2</v>
      </c>
      <c r="I47" s="98">
        <v>2.3E-2</v>
      </c>
      <c r="J47" s="98">
        <v>0.29099999999999998</v>
      </c>
      <c r="K47" s="98">
        <v>22.234999999999999</v>
      </c>
      <c r="L47" s="93">
        <v>22.619</v>
      </c>
      <c r="M47" s="135">
        <v>-0.45500000000000002</v>
      </c>
      <c r="N47" s="135">
        <v>30.783000000000001</v>
      </c>
      <c r="O47" s="135">
        <v>-0.60899999999999999</v>
      </c>
      <c r="P47" s="135">
        <v>-8.3550000000000004</v>
      </c>
      <c r="Q47" s="93">
        <v>21.364000000000001</v>
      </c>
      <c r="R47" s="135">
        <v>-0.35599999999999998</v>
      </c>
      <c r="S47" s="135">
        <v>-0.372</v>
      </c>
      <c r="T47" s="135">
        <v>-0.70699999999999996</v>
      </c>
      <c r="U47" s="135">
        <v>-2.5999999999999999E-2</v>
      </c>
      <c r="V47" s="93">
        <v>-1.4610000000000001</v>
      </c>
      <c r="W47" s="135">
        <v>-4.0000000000000001E-3</v>
      </c>
      <c r="X47" s="135">
        <v>8.2469999999999999</v>
      </c>
      <c r="Y47" s="135">
        <v>4.0000000000000001E-3</v>
      </c>
      <c r="Z47" s="135">
        <v>0</v>
      </c>
      <c r="AA47" s="93">
        <v>8.2469999999999999</v>
      </c>
      <c r="AB47" s="135">
        <v>0</v>
      </c>
      <c r="AC47" s="135">
        <v>0</v>
      </c>
      <c r="AD47" s="135">
        <v>0</v>
      </c>
      <c r="AE47" s="135">
        <v>0</v>
      </c>
      <c r="AF47" s="93">
        <v>0</v>
      </c>
      <c r="AG47" s="135">
        <v>0</v>
      </c>
      <c r="AH47" s="135">
        <v>0</v>
      </c>
      <c r="AI47" s="135">
        <v>0.68500000000000005</v>
      </c>
      <c r="AJ47" s="135">
        <v>-0.55800000000000005</v>
      </c>
      <c r="AK47" s="93">
        <v>0.12699999999999978</v>
      </c>
      <c r="AL47" s="135">
        <v>-0.71499999999999997</v>
      </c>
      <c r="AM47" s="135">
        <v>-1.1910000000000001</v>
      </c>
      <c r="AN47" s="135">
        <v>6.5010000000000003</v>
      </c>
      <c r="AO47" s="135">
        <v>11.137</v>
      </c>
      <c r="AP47" s="135">
        <v>12.657233340000005</v>
      </c>
      <c r="AQ47" s="349">
        <v>12.657233340000017</v>
      </c>
      <c r="AR47" s="135">
        <v>3.1789999999999998</v>
      </c>
      <c r="AS47" s="408">
        <f t="shared" si="7"/>
        <v>3.1789999999999861</v>
      </c>
      <c r="AT47" s="93">
        <v>21.622233340000008</v>
      </c>
      <c r="AU47" s="93">
        <v>25.782233340000005</v>
      </c>
      <c r="AV47" s="135">
        <v>0</v>
      </c>
      <c r="AW47" s="135">
        <v>1.004</v>
      </c>
      <c r="AX47" s="135">
        <v>0</v>
      </c>
      <c r="AY47" s="135">
        <v>0</v>
      </c>
      <c r="AZ47" s="93">
        <v>1.004</v>
      </c>
      <c r="BA47" s="135">
        <v>0</v>
      </c>
      <c r="BC47" s="165" t="str">
        <f t="shared" si="6"/>
        <v>ns</v>
      </c>
      <c r="BD47" s="463"/>
    </row>
    <row r="48" spans="1:56" customFormat="1">
      <c r="A48" s="21" t="s">
        <v>131</v>
      </c>
      <c r="B48" s="328" t="s">
        <v>50</v>
      </c>
      <c r="C48" s="74">
        <v>376</v>
      </c>
      <c r="D48" s="74">
        <v>462</v>
      </c>
      <c r="E48" s="60">
        <v>358</v>
      </c>
      <c r="F48" s="60">
        <v>427</v>
      </c>
      <c r="G48" s="90">
        <f t="shared" si="5"/>
        <v>1623</v>
      </c>
      <c r="H48" s="60">
        <v>418.20664680418798</v>
      </c>
      <c r="I48" s="60">
        <v>456.097777231431</v>
      </c>
      <c r="J48" s="60">
        <v>488.22598974919799</v>
      </c>
      <c r="K48" s="60">
        <v>576.09985452877595</v>
      </c>
      <c r="L48" s="90">
        <v>1938.63026831359</v>
      </c>
      <c r="M48" s="134">
        <v>442.22992731296199</v>
      </c>
      <c r="N48" s="134">
        <v>533.98351011106001</v>
      </c>
      <c r="O48" s="134">
        <v>538.1195117305424</v>
      </c>
      <c r="P48" s="134">
        <v>628.69326429225202</v>
      </c>
      <c r="Q48" s="90">
        <v>2143.0262134468153</v>
      </c>
      <c r="R48" s="134">
        <v>523.51460726491928</v>
      </c>
      <c r="S48" s="134">
        <v>570.24159386943279</v>
      </c>
      <c r="T48" s="134">
        <v>562.13589549929577</v>
      </c>
      <c r="U48" s="134">
        <v>578.53208255935454</v>
      </c>
      <c r="V48" s="90">
        <v>2234.4241791929999</v>
      </c>
      <c r="W48" s="134">
        <v>529.56567871593597</v>
      </c>
      <c r="X48" s="134">
        <v>576.62093197528702</v>
      </c>
      <c r="Y48" s="134">
        <v>581.06041163373095</v>
      </c>
      <c r="Z48" s="134">
        <v>672.42992852977295</v>
      </c>
      <c r="AA48" s="90">
        <v>2359.67695085473</v>
      </c>
      <c r="AB48" s="134">
        <v>421.70106952266099</v>
      </c>
      <c r="AC48" s="134">
        <v>624.81318299938403</v>
      </c>
      <c r="AD48" s="134">
        <v>575.28760443578994</v>
      </c>
      <c r="AE48" s="134">
        <v>636.71431729021504</v>
      </c>
      <c r="AF48" s="90">
        <v>2258.51617424805</v>
      </c>
      <c r="AG48" s="134">
        <v>626.35969884736903</v>
      </c>
      <c r="AH48" s="134">
        <v>781.58395327159201</v>
      </c>
      <c r="AI48" s="134">
        <v>696.39670409899304</v>
      </c>
      <c r="AJ48" s="134">
        <v>735.17975503465198</v>
      </c>
      <c r="AK48" s="90">
        <v>2839.5201112526101</v>
      </c>
      <c r="AL48" s="134">
        <v>693.41123532599602</v>
      </c>
      <c r="AM48" s="134">
        <v>705.61998229841606</v>
      </c>
      <c r="AN48" s="134">
        <v>687.10337131250355</v>
      </c>
      <c r="AO48" s="134">
        <v>365.43998587063243</v>
      </c>
      <c r="AP48" s="134">
        <v>664.06603620491944</v>
      </c>
      <c r="AQ48" s="348">
        <v>619.00645997357151</v>
      </c>
      <c r="AR48" s="134">
        <v>821.27683742040301</v>
      </c>
      <c r="AS48" s="348">
        <f t="shared" si="7"/>
        <v>971.1842264797499</v>
      </c>
      <c r="AT48" s="90">
        <v>2865.85748026382</v>
      </c>
      <c r="AU48" s="90">
        <v>2661.2506546223699</v>
      </c>
      <c r="AV48" s="134">
        <v>813.57645057915101</v>
      </c>
      <c r="AW48" s="134">
        <v>799.42811549152395</v>
      </c>
      <c r="AX48" s="134">
        <v>735.62466737591603</v>
      </c>
      <c r="AY48" s="134">
        <v>675.156118084063</v>
      </c>
      <c r="AZ48" s="90">
        <v>3023.7853515306601</v>
      </c>
      <c r="BA48" s="134">
        <v>839.53468720611795</v>
      </c>
      <c r="BC48" s="165">
        <f t="shared" si="6"/>
        <v>3.190632743670041E-2</v>
      </c>
      <c r="BD48" s="463"/>
    </row>
    <row r="49" spans="1:56" customFormat="1">
      <c r="A49" s="21" t="s">
        <v>132</v>
      </c>
      <c r="B49" s="329" t="s">
        <v>52</v>
      </c>
      <c r="C49" s="92">
        <v>-33</v>
      </c>
      <c r="D49" s="92">
        <v>-35</v>
      </c>
      <c r="E49" s="92">
        <v>-31</v>
      </c>
      <c r="F49" s="92">
        <v>-36</v>
      </c>
      <c r="G49" s="93">
        <f t="shared" si="5"/>
        <v>-135</v>
      </c>
      <c r="H49" s="92">
        <v>-39.392926010025199</v>
      </c>
      <c r="I49" s="92">
        <v>-41.149315261854902</v>
      </c>
      <c r="J49" s="92">
        <v>-40.133628319448903</v>
      </c>
      <c r="K49" s="92">
        <v>-48.011419470914902</v>
      </c>
      <c r="L49" s="93">
        <v>-168.68728906224399</v>
      </c>
      <c r="M49" s="135">
        <v>-41.8580554974533</v>
      </c>
      <c r="N49" s="135">
        <v>-56.230054650415994</v>
      </c>
      <c r="O49" s="135">
        <v>-69.492972693201082</v>
      </c>
      <c r="P49" s="135">
        <v>-80.03592030260711</v>
      </c>
      <c r="Q49" s="93">
        <v>-247.61700314367749</v>
      </c>
      <c r="R49" s="135">
        <v>-75.70706015546503</v>
      </c>
      <c r="S49" s="135">
        <v>-83.520461583766391</v>
      </c>
      <c r="T49" s="135">
        <v>-72.512949653639808</v>
      </c>
      <c r="U49" s="135">
        <v>-66.157798307999656</v>
      </c>
      <c r="V49" s="93">
        <v>-297.89826970087074</v>
      </c>
      <c r="W49" s="135">
        <v>-76.851958773237698</v>
      </c>
      <c r="X49" s="135">
        <v>-80.404046361948602</v>
      </c>
      <c r="Y49" s="135">
        <v>-79.244172340846404</v>
      </c>
      <c r="Z49" s="135">
        <v>-89.581288113302605</v>
      </c>
      <c r="AA49" s="93">
        <v>-326.08146558933498</v>
      </c>
      <c r="AB49" s="135">
        <v>-65.420965470775002</v>
      </c>
      <c r="AC49" s="135">
        <v>-74.010481587162104</v>
      </c>
      <c r="AD49" s="135">
        <v>-115.925310569939</v>
      </c>
      <c r="AE49" s="135">
        <v>-123.690921048596</v>
      </c>
      <c r="AF49" s="93">
        <v>-379.04767867647303</v>
      </c>
      <c r="AG49" s="135">
        <v>-114.454934901066</v>
      </c>
      <c r="AH49" s="135">
        <v>-128.10851627656601</v>
      </c>
      <c r="AI49" s="135">
        <v>-123.133983766751</v>
      </c>
      <c r="AJ49" s="135">
        <v>-125.54442894023053</v>
      </c>
      <c r="AK49" s="93">
        <v>-491.24186388461254</v>
      </c>
      <c r="AL49" s="135">
        <v>-122.0724073545579</v>
      </c>
      <c r="AM49" s="135">
        <v>-122.1199327280389</v>
      </c>
      <c r="AN49" s="135">
        <v>-103.16518543648385</v>
      </c>
      <c r="AO49" s="135">
        <v>-103.22531507419765</v>
      </c>
      <c r="AP49" s="135">
        <v>-108.8540935721164</v>
      </c>
      <c r="AQ49" s="349">
        <v>-108.56035484217142</v>
      </c>
      <c r="AR49" s="135">
        <v>-116.575585819127</v>
      </c>
      <c r="AS49" s="408">
        <f t="shared" si="7"/>
        <v>-116.57932933377194</v>
      </c>
      <c r="AT49" s="93">
        <v>-450.66727218228493</v>
      </c>
      <c r="AU49" s="93">
        <v>-450.48493197817993</v>
      </c>
      <c r="AV49" s="135">
        <v>-115.254857742128</v>
      </c>
      <c r="AW49" s="135">
        <v>-123.435804423055</v>
      </c>
      <c r="AX49" s="135">
        <v>-114.318452904464</v>
      </c>
      <c r="AY49" s="135">
        <v>-129.51337913520399</v>
      </c>
      <c r="AZ49" s="93">
        <v>-482.522494204851</v>
      </c>
      <c r="BA49" s="135">
        <v>-117.369912912511</v>
      </c>
      <c r="BC49" s="165">
        <f t="shared" si="6"/>
        <v>1.8351115187832168E-2</v>
      </c>
      <c r="BD49" s="463"/>
    </row>
    <row r="50" spans="1:56" customFormat="1">
      <c r="A50" s="21" t="s">
        <v>133</v>
      </c>
      <c r="B50" s="331" t="s">
        <v>54</v>
      </c>
      <c r="C50" s="61">
        <v>343</v>
      </c>
      <c r="D50" s="61">
        <v>427</v>
      </c>
      <c r="E50" s="61">
        <v>327</v>
      </c>
      <c r="F50" s="61">
        <v>391</v>
      </c>
      <c r="G50" s="90">
        <f t="shared" si="5"/>
        <v>1488</v>
      </c>
      <c r="H50" s="61">
        <v>378.81372079416298</v>
      </c>
      <c r="I50" s="61">
        <v>414.94846196957599</v>
      </c>
      <c r="J50" s="61">
        <v>448.09236142974902</v>
      </c>
      <c r="K50" s="61">
        <v>528.08843505786103</v>
      </c>
      <c r="L50" s="90">
        <v>1769.9429792513502</v>
      </c>
      <c r="M50" s="137">
        <v>400.371871815509</v>
      </c>
      <c r="N50" s="137">
        <v>477.75345546064403</v>
      </c>
      <c r="O50" s="137">
        <v>468.62653903734099</v>
      </c>
      <c r="P50" s="137">
        <v>548.65734398964503</v>
      </c>
      <c r="Q50" s="90">
        <v>1895.409210303141</v>
      </c>
      <c r="R50" s="137">
        <v>447.80754710945388</v>
      </c>
      <c r="S50" s="137">
        <v>486.72113228566559</v>
      </c>
      <c r="T50" s="137">
        <v>489.62294584565723</v>
      </c>
      <c r="U50" s="137">
        <v>512.37428425135511</v>
      </c>
      <c r="V50" s="90">
        <v>1936.5259094921348</v>
      </c>
      <c r="W50" s="137">
        <v>452.71371994269902</v>
      </c>
      <c r="X50" s="137">
        <v>496.216885613339</v>
      </c>
      <c r="Y50" s="137">
        <v>501.81623929288497</v>
      </c>
      <c r="Z50" s="137">
        <v>582.84864041646995</v>
      </c>
      <c r="AA50" s="90">
        <v>2033.5954852653899</v>
      </c>
      <c r="AB50" s="137">
        <v>356.28010405188598</v>
      </c>
      <c r="AC50" s="137">
        <v>550.80270141222297</v>
      </c>
      <c r="AD50" s="137">
        <v>459.36229386585001</v>
      </c>
      <c r="AE50" s="137">
        <v>513.02339624161903</v>
      </c>
      <c r="AF50" s="90">
        <v>1879.46849557158</v>
      </c>
      <c r="AG50" s="137">
        <v>511.90476394630298</v>
      </c>
      <c r="AH50" s="137">
        <v>653.47543699502603</v>
      </c>
      <c r="AI50" s="137">
        <v>573.26272033224097</v>
      </c>
      <c r="AJ50" s="137">
        <v>609.63532609442245</v>
      </c>
      <c r="AK50" s="90">
        <v>2348.2782473679968</v>
      </c>
      <c r="AL50" s="137">
        <v>571.33882797143815</v>
      </c>
      <c r="AM50" s="137">
        <v>583.50004957037709</v>
      </c>
      <c r="AN50" s="137">
        <v>583.93818587601993</v>
      </c>
      <c r="AO50" s="137">
        <v>262.21467079643492</v>
      </c>
      <c r="AP50" s="137">
        <v>555.21194263280313</v>
      </c>
      <c r="AQ50" s="348">
        <v>510.44610513139821</v>
      </c>
      <c r="AR50" s="137">
        <v>704.701251601276</v>
      </c>
      <c r="AS50" s="348">
        <f t="shared" si="7"/>
        <v>854.60489714598009</v>
      </c>
      <c r="AT50" s="90">
        <v>2415.1902080815403</v>
      </c>
      <c r="AU50" s="90">
        <v>2210.7657226441902</v>
      </c>
      <c r="AV50" s="137">
        <v>698.32159283702299</v>
      </c>
      <c r="AW50" s="137">
        <v>675.99231106846901</v>
      </c>
      <c r="AX50" s="137">
        <v>621.30621447145302</v>
      </c>
      <c r="AY50" s="137">
        <v>545.64273894885901</v>
      </c>
      <c r="AZ50" s="90">
        <v>2541.2628573257998</v>
      </c>
      <c r="BA50" s="137">
        <v>722.164774293606</v>
      </c>
      <c r="BC50" s="165">
        <f t="shared" si="6"/>
        <v>3.4143554633212725E-2</v>
      </c>
      <c r="BD50" s="463"/>
    </row>
    <row r="51" spans="1:56" customFormat="1">
      <c r="A51" s="21"/>
      <c r="B51" s="85"/>
      <c r="C51" s="85"/>
      <c r="D51" s="85"/>
      <c r="E51" s="85"/>
      <c r="F51" s="85"/>
      <c r="G51" s="85"/>
      <c r="H51" s="85"/>
      <c r="I51" s="85"/>
      <c r="J51" s="85"/>
      <c r="K51" s="85"/>
      <c r="L51" s="85"/>
      <c r="M51" s="131"/>
      <c r="N51" s="131"/>
      <c r="O51" s="131"/>
      <c r="P51" s="131"/>
      <c r="Q51" s="85"/>
      <c r="R51" s="131"/>
      <c r="S51" s="131"/>
      <c r="T51" s="131"/>
      <c r="U51" s="131"/>
      <c r="V51" s="85"/>
      <c r="W51" s="131"/>
      <c r="X51" s="131"/>
      <c r="Y51" s="131"/>
      <c r="Z51" s="131"/>
      <c r="AA51" s="131"/>
      <c r="AB51" s="131"/>
      <c r="AC51" s="131"/>
      <c r="AD51" s="131"/>
      <c r="AE51" s="131"/>
      <c r="AF51" s="131"/>
      <c r="AG51" s="131"/>
      <c r="AH51" s="131"/>
      <c r="AI51" s="131"/>
      <c r="AJ51" s="131"/>
      <c r="AK51" s="131"/>
      <c r="AL51" s="131"/>
      <c r="AM51" s="131"/>
      <c r="AN51" s="131"/>
      <c r="AO51" s="131"/>
      <c r="AP51" s="131"/>
      <c r="AR51" s="131"/>
      <c r="AU51" s="131"/>
      <c r="AV51" s="131"/>
      <c r="AW51" s="131"/>
      <c r="AX51" s="131"/>
      <c r="AY51" s="131"/>
      <c r="BA51" s="131"/>
      <c r="BC51" s="165"/>
      <c r="BD51" s="463"/>
    </row>
    <row r="52" spans="1:56" customFormat="1" ht="16.5" thickBot="1">
      <c r="A52" s="21"/>
      <c r="B52" s="115" t="s">
        <v>134</v>
      </c>
      <c r="C52" s="100"/>
      <c r="D52" s="100"/>
      <c r="E52" s="100"/>
      <c r="F52" s="100"/>
      <c r="G52" s="100"/>
      <c r="H52" s="100"/>
      <c r="I52" s="100"/>
      <c r="J52" s="100"/>
      <c r="K52" s="100"/>
      <c r="L52" s="100"/>
      <c r="M52" s="141"/>
      <c r="N52" s="141"/>
      <c r="O52" s="141"/>
      <c r="P52" s="141"/>
      <c r="Q52" s="100"/>
      <c r="R52" s="141"/>
      <c r="S52" s="141"/>
      <c r="T52" s="141"/>
      <c r="U52" s="141"/>
      <c r="V52" s="100"/>
      <c r="W52" s="141"/>
      <c r="X52" s="141"/>
      <c r="Y52" s="141"/>
      <c r="Z52" s="141"/>
      <c r="AA52" s="141"/>
      <c r="AB52" s="141"/>
      <c r="AC52" s="141"/>
      <c r="AD52" s="141"/>
      <c r="AE52" s="141"/>
      <c r="AF52" s="141"/>
      <c r="AG52" s="141"/>
      <c r="AH52" s="141"/>
      <c r="AI52" s="141"/>
      <c r="AJ52" s="141"/>
      <c r="AK52" s="141"/>
      <c r="AL52" s="141"/>
      <c r="AM52" s="141"/>
      <c r="AN52" s="141"/>
      <c r="AO52" s="141"/>
      <c r="AP52" s="141"/>
      <c r="AQ52" s="100"/>
      <c r="AR52" s="141"/>
      <c r="AS52" s="409"/>
      <c r="AT52" s="100"/>
      <c r="AU52" s="141"/>
      <c r="AV52" s="141"/>
      <c r="AW52" s="141"/>
      <c r="AX52" s="141"/>
      <c r="AY52" s="141"/>
      <c r="AZ52" s="100"/>
      <c r="BA52" s="141"/>
      <c r="BC52" s="371"/>
      <c r="BD52" s="463"/>
    </row>
    <row r="53" spans="1:56" customFormat="1">
      <c r="A53" s="21"/>
      <c r="B53" s="85"/>
      <c r="C53" s="85"/>
      <c r="D53" s="85"/>
      <c r="E53" s="85"/>
      <c r="F53" s="85"/>
      <c r="G53" s="85"/>
      <c r="H53" s="85"/>
      <c r="I53" s="85"/>
      <c r="J53" s="85"/>
      <c r="K53" s="85"/>
      <c r="L53" s="85"/>
      <c r="M53" s="131"/>
      <c r="N53" s="131"/>
      <c r="O53" s="131"/>
      <c r="P53" s="131"/>
      <c r="Q53" s="85"/>
      <c r="R53" s="131"/>
      <c r="S53" s="131"/>
      <c r="T53" s="131"/>
      <c r="U53" s="131"/>
      <c r="V53" s="85"/>
      <c r="W53" s="131"/>
      <c r="X53" s="131"/>
      <c r="Y53" s="131"/>
      <c r="Z53" s="131"/>
      <c r="AA53" s="131"/>
      <c r="AB53" s="131"/>
      <c r="AC53" s="131"/>
      <c r="AD53" s="131"/>
      <c r="AE53" s="131"/>
      <c r="AF53" s="131"/>
      <c r="AG53" s="131"/>
      <c r="AH53" s="131"/>
      <c r="AI53" s="131"/>
      <c r="AJ53" s="131"/>
      <c r="AK53" s="131"/>
      <c r="AL53" s="131"/>
      <c r="AM53" s="138" t="str">
        <f>+$AM$13</f>
        <v>IFRS 17</v>
      </c>
      <c r="AN53" s="131"/>
      <c r="AO53" s="138" t="str">
        <f>+$AM$13</f>
        <v>IFRS 17</v>
      </c>
      <c r="AP53" s="131"/>
      <c r="AQ53" s="138"/>
      <c r="AR53" s="131"/>
      <c r="AS53" s="410" t="str">
        <f>+$AM$13</f>
        <v>IFRS 17</v>
      </c>
      <c r="AT53" s="131"/>
      <c r="AU53" s="138" t="s">
        <v>596</v>
      </c>
      <c r="AV53" s="131"/>
      <c r="AW53" s="131"/>
      <c r="AX53" s="131"/>
      <c r="AY53" s="131"/>
      <c r="AZ53" s="131"/>
      <c r="BA53" s="131"/>
      <c r="BC53" s="167"/>
      <c r="BD53" s="463"/>
    </row>
    <row r="54" spans="1:56" customFormat="1" ht="25.5">
      <c r="A54" s="21"/>
      <c r="B54" s="333" t="s">
        <v>24</v>
      </c>
      <c r="C54" s="102" t="str">
        <f t="shared" ref="C54:BA54" si="8">C$14</f>
        <v>Q1-15
Underlying</v>
      </c>
      <c r="D54" s="102" t="str">
        <f t="shared" si="8"/>
        <v>Q2-15
Underlying</v>
      </c>
      <c r="E54" s="102" t="str">
        <f t="shared" si="8"/>
        <v>Q3-15
Underlying</v>
      </c>
      <c r="F54" s="102" t="str">
        <f t="shared" si="8"/>
        <v>Q4-15
Underlying</v>
      </c>
      <c r="G54" s="102" t="str">
        <f t="shared" si="8"/>
        <v>FY-2015
Underlying</v>
      </c>
      <c r="H54" s="102" t="str">
        <f t="shared" si="8"/>
        <v>Q1-16
Underlying</v>
      </c>
      <c r="I54" s="102" t="str">
        <f t="shared" si="8"/>
        <v>Q2-16
Underlying</v>
      </c>
      <c r="J54" s="102" t="str">
        <f t="shared" si="8"/>
        <v>Q3-16
Underlying</v>
      </c>
      <c r="K54" s="102" t="str">
        <f t="shared" si="8"/>
        <v>Q4-16
Underlying</v>
      </c>
      <c r="L54" s="102" t="str">
        <f t="shared" si="8"/>
        <v>FY-2016
Underlying</v>
      </c>
      <c r="M54" s="138" t="s">
        <v>540</v>
      </c>
      <c r="N54" s="138" t="s">
        <v>541</v>
      </c>
      <c r="O54" s="138" t="s">
        <v>542</v>
      </c>
      <c r="P54" s="138" t="s">
        <v>543</v>
      </c>
      <c r="Q54" s="102" t="s">
        <v>544</v>
      </c>
      <c r="R54" s="138" t="s">
        <v>545</v>
      </c>
      <c r="S54" s="138" t="s">
        <v>546</v>
      </c>
      <c r="T54" s="138" t="s">
        <v>547</v>
      </c>
      <c r="U54" s="138" t="s">
        <v>548</v>
      </c>
      <c r="V54" s="102" t="s">
        <v>549</v>
      </c>
      <c r="W54" s="138" t="s">
        <v>550</v>
      </c>
      <c r="X54" s="138" t="s">
        <v>551</v>
      </c>
      <c r="Y54" s="138" t="s">
        <v>552</v>
      </c>
      <c r="Z54" s="138" t="s">
        <v>553</v>
      </c>
      <c r="AA54" s="138" t="s">
        <v>554</v>
      </c>
      <c r="AB54" s="138" t="s">
        <v>555</v>
      </c>
      <c r="AC54" s="138" t="s">
        <v>556</v>
      </c>
      <c r="AD54" s="138" t="s">
        <v>557</v>
      </c>
      <c r="AE54" s="138" t="s">
        <v>558</v>
      </c>
      <c r="AF54" s="138" t="s">
        <v>559</v>
      </c>
      <c r="AG54" s="138" t="s">
        <v>560</v>
      </c>
      <c r="AH54" s="138" t="s">
        <v>561</v>
      </c>
      <c r="AI54" s="138" t="s">
        <v>562</v>
      </c>
      <c r="AJ54" s="138" t="s">
        <v>563</v>
      </c>
      <c r="AK54" s="138" t="s">
        <v>564</v>
      </c>
      <c r="AL54" s="138" t="s">
        <v>565</v>
      </c>
      <c r="AM54" s="138" t="str">
        <f t="shared" si="8"/>
        <v>Q1-22
Underlying</v>
      </c>
      <c r="AN54" s="138" t="s">
        <v>572</v>
      </c>
      <c r="AO54" s="138" t="str">
        <f t="shared" si="8"/>
        <v>Q2-22
Underlying</v>
      </c>
      <c r="AP54" s="138" t="s">
        <v>577</v>
      </c>
      <c r="AQ54" s="138" t="str">
        <f t="shared" si="8"/>
        <v>Q3-22
Underlying</v>
      </c>
      <c r="AR54" s="138" t="s">
        <v>602</v>
      </c>
      <c r="AS54" s="410" t="s">
        <v>602</v>
      </c>
      <c r="AT54" s="138" t="s">
        <v>603</v>
      </c>
      <c r="AU54" s="138" t="s">
        <v>609</v>
      </c>
      <c r="AV54" s="138" t="s">
        <v>607</v>
      </c>
      <c r="AW54" s="138" t="s">
        <v>616</v>
      </c>
      <c r="AX54" s="138" t="s">
        <v>621</v>
      </c>
      <c r="AY54" s="138" t="s">
        <v>629</v>
      </c>
      <c r="AZ54" s="138" t="s">
        <v>630</v>
      </c>
      <c r="BA54" s="138" t="str">
        <f t="shared" si="8"/>
        <v>Q1-24
Underlying</v>
      </c>
      <c r="BC54" s="370" t="str">
        <f>LEFT($AV:$AV,2)&amp;"/"&amp;LEFT(BA:BA,2)</f>
        <v>Q1/Q1</v>
      </c>
      <c r="BD54" s="463"/>
    </row>
    <row r="55" spans="1:56" customFormat="1">
      <c r="A55" s="21"/>
      <c r="B55" s="327"/>
      <c r="C55" s="85"/>
      <c r="D55" s="85"/>
      <c r="E55" s="85"/>
      <c r="F55" s="85"/>
      <c r="G55" s="85"/>
      <c r="H55" s="85"/>
      <c r="I55" s="85"/>
      <c r="J55" s="85"/>
      <c r="K55" s="85"/>
      <c r="L55" s="85"/>
      <c r="M55" s="131"/>
      <c r="N55" s="131"/>
      <c r="O55" s="131"/>
      <c r="P55" s="131"/>
      <c r="Q55" s="85"/>
      <c r="R55" s="131"/>
      <c r="S55" s="131"/>
      <c r="T55" s="131"/>
      <c r="U55" s="131"/>
      <c r="V55" s="85"/>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402"/>
      <c r="AT55" s="131"/>
      <c r="AU55" s="131"/>
      <c r="AV55" s="131"/>
      <c r="AW55" s="131"/>
      <c r="AX55" s="131"/>
      <c r="AY55" s="131"/>
      <c r="AZ55" s="131"/>
      <c r="BA55" s="131"/>
      <c r="BC55" s="341"/>
      <c r="BD55" s="463"/>
    </row>
    <row r="56" spans="1:56" customFormat="1">
      <c r="A56" s="21" t="s">
        <v>135</v>
      </c>
      <c r="B56" s="328" t="s">
        <v>26</v>
      </c>
      <c r="C56" s="60">
        <v>566</v>
      </c>
      <c r="D56" s="60">
        <v>541</v>
      </c>
      <c r="E56" s="60">
        <v>556</v>
      </c>
      <c r="F56" s="60">
        <v>526</v>
      </c>
      <c r="G56" s="61">
        <f t="shared" ref="G56:G68" si="9">SUM(C56:F56)</f>
        <v>2189</v>
      </c>
      <c r="H56" s="60">
        <v>606.71151055336702</v>
      </c>
      <c r="I56" s="60">
        <v>546.01444282990997</v>
      </c>
      <c r="J56" s="74">
        <v>532.94085266215598</v>
      </c>
      <c r="K56" s="74">
        <v>651.58974558780301</v>
      </c>
      <c r="L56" s="61">
        <v>2337.2565516332402</v>
      </c>
      <c r="M56" s="139">
        <v>630.56860583381501</v>
      </c>
      <c r="N56" s="139">
        <v>476.04680311221603</v>
      </c>
      <c r="O56" s="139">
        <v>507.43259411546001</v>
      </c>
      <c r="P56" s="139">
        <v>629.12073583710196</v>
      </c>
      <c r="Q56" s="61">
        <v>2243.1687388985902</v>
      </c>
      <c r="R56" s="139">
        <v>627.10604272521505</v>
      </c>
      <c r="S56" s="139">
        <v>511.67515764252101</v>
      </c>
      <c r="T56" s="139">
        <v>644.96531639836701</v>
      </c>
      <c r="U56" s="139">
        <v>667.041963981658</v>
      </c>
      <c r="V56" s="61">
        <v>2450.7884807477599</v>
      </c>
      <c r="W56" s="139">
        <v>628.54076427035204</v>
      </c>
      <c r="X56" s="139">
        <v>617.86781308792797</v>
      </c>
      <c r="Y56" s="139">
        <v>660.318502370847</v>
      </c>
      <c r="Z56" s="139">
        <v>710.53328196101802</v>
      </c>
      <c r="AA56" s="61">
        <v>2617.2603616901501</v>
      </c>
      <c r="AB56" s="139">
        <v>510.91631608479798</v>
      </c>
      <c r="AC56" s="139">
        <v>701.28322066789701</v>
      </c>
      <c r="AD56" s="139">
        <v>610.21552326533799</v>
      </c>
      <c r="AE56" s="139">
        <v>734.469475535632</v>
      </c>
      <c r="AF56" s="61">
        <v>2556.88453555367</v>
      </c>
      <c r="AG56" s="139">
        <v>624.53591195781405</v>
      </c>
      <c r="AH56" s="139">
        <v>729.44317771242004</v>
      </c>
      <c r="AI56" s="139">
        <v>594.33347262179996</v>
      </c>
      <c r="AJ56" s="139">
        <v>602.17988498373097</v>
      </c>
      <c r="AK56" s="61">
        <v>2550.4924472757698</v>
      </c>
      <c r="AL56" s="139">
        <v>697.41049028304997</v>
      </c>
      <c r="AM56" s="139">
        <v>537.01023725546997</v>
      </c>
      <c r="AN56" s="139">
        <v>691.10762332961599</v>
      </c>
      <c r="AO56" s="139">
        <v>213.09461734761101</v>
      </c>
      <c r="AP56" s="139">
        <v>601.86914274063099</v>
      </c>
      <c r="AQ56" s="280">
        <v>538.01618704940904</v>
      </c>
      <c r="AR56" s="139">
        <v>909.60287297233003</v>
      </c>
      <c r="AS56" s="280">
        <f>AU56-AM56-AO56-AQ56</f>
        <v>988.27562172787009</v>
      </c>
      <c r="AT56" s="90">
        <v>2899.9901293256298</v>
      </c>
      <c r="AU56" s="90">
        <v>2276.3966633803602</v>
      </c>
      <c r="AV56" s="139">
        <v>711.35783705261099</v>
      </c>
      <c r="AW56" s="139">
        <v>667.778122108292</v>
      </c>
      <c r="AX56" s="139">
        <v>642.54372271361296</v>
      </c>
      <c r="AY56" s="139">
        <v>521.08259526849099</v>
      </c>
      <c r="AZ56" s="61">
        <v>2542.7622771430101</v>
      </c>
      <c r="BA56" s="139">
        <v>722.01901565210096</v>
      </c>
      <c r="BC56" s="165">
        <f t="shared" ref="BC56:BC68" si="10">IF(ISERROR($BA56/AV56),"ns",IF($BA56/AV56&gt;200%,"x"&amp;(ROUND($BA56/AV56,1)),IF($BA56/AV56&lt;0,"ns",$BA56/AV56-1)))</f>
        <v>1.4987082512034622E-2</v>
      </c>
      <c r="BD56" s="463"/>
    </row>
    <row r="57" spans="1:56" customFormat="1">
      <c r="A57" s="21" t="s">
        <v>136</v>
      </c>
      <c r="B57" s="329" t="s">
        <v>28</v>
      </c>
      <c r="C57" s="98">
        <v>-216</v>
      </c>
      <c r="D57" s="98">
        <v>-152</v>
      </c>
      <c r="E57" s="98">
        <v>-149</v>
      </c>
      <c r="F57" s="98">
        <v>-144</v>
      </c>
      <c r="G57" s="103">
        <f t="shared" si="9"/>
        <v>-661</v>
      </c>
      <c r="H57" s="92">
        <v>-230.01590573716999</v>
      </c>
      <c r="I57" s="92">
        <v>-153.70925054855601</v>
      </c>
      <c r="J57" s="92">
        <v>-146.366879611332</v>
      </c>
      <c r="K57" s="92">
        <v>-163.175165508888</v>
      </c>
      <c r="L57" s="93">
        <v>-693.26720140594603</v>
      </c>
      <c r="M57" s="92">
        <v>-241.341771418956</v>
      </c>
      <c r="N57" s="92">
        <v>-152.20637006890601</v>
      </c>
      <c r="O57" s="92">
        <v>-153.15871070169001</v>
      </c>
      <c r="P57" s="92">
        <v>-196.53479887153</v>
      </c>
      <c r="Q57" s="93">
        <v>-743.24165106108296</v>
      </c>
      <c r="R57" s="92">
        <v>-229.432376094554</v>
      </c>
      <c r="S57" s="92">
        <v>-139.54625890611899</v>
      </c>
      <c r="T57" s="92">
        <v>-152.949416411079</v>
      </c>
      <c r="U57" s="92">
        <v>-172.476026829772</v>
      </c>
      <c r="V57" s="93">
        <v>-694.40407824152396</v>
      </c>
      <c r="W57" s="92">
        <v>-232.28425565509201</v>
      </c>
      <c r="X57" s="92">
        <v>-160.398402428048</v>
      </c>
      <c r="Y57" s="92">
        <v>-167.69793853636401</v>
      </c>
      <c r="Z57" s="92">
        <v>-193.74994021254599</v>
      </c>
      <c r="AA57" s="93">
        <v>-754.13053683204998</v>
      </c>
      <c r="AB57" s="92">
        <v>-247.48086667118602</v>
      </c>
      <c r="AC57" s="92">
        <v>-166.956210105211</v>
      </c>
      <c r="AD57" s="92">
        <v>-167.56263489540399</v>
      </c>
      <c r="AE57" s="92">
        <v>-179.23790182259901</v>
      </c>
      <c r="AF57" s="93">
        <v>-761.23761349440099</v>
      </c>
      <c r="AG57" s="92">
        <v>-233.439465657216</v>
      </c>
      <c r="AH57" s="92">
        <v>-180.36723371635</v>
      </c>
      <c r="AI57" s="92">
        <v>-174.108614022257</v>
      </c>
      <c r="AJ57" s="92">
        <v>-133.419086317915</v>
      </c>
      <c r="AK57" s="93">
        <v>-721.33439971373798</v>
      </c>
      <c r="AL57" s="92">
        <v>-254.144612969881</v>
      </c>
      <c r="AM57" s="92">
        <v>-75.073612969880998</v>
      </c>
      <c r="AN57" s="92">
        <v>-184.246176927817</v>
      </c>
      <c r="AO57" s="92">
        <v>-64.375379105038064</v>
      </c>
      <c r="AP57" s="92">
        <v>-178.42317419088701</v>
      </c>
      <c r="AQ57" s="346">
        <v>-89.544972013665983</v>
      </c>
      <c r="AR57" s="92">
        <v>-168.980957726573</v>
      </c>
      <c r="AS57" s="406">
        <f t="shared" ref="AS57:AS68" si="11">AU57-AM57-AO57-AQ57</f>
        <v>-26.274594451344967</v>
      </c>
      <c r="AT57" s="93">
        <v>-785.79492181515798</v>
      </c>
      <c r="AU57" s="93">
        <v>-255.26855853993001</v>
      </c>
      <c r="AV57" s="92">
        <v>-81.750677079428101</v>
      </c>
      <c r="AW57" s="92">
        <v>-74.353945757963103</v>
      </c>
      <c r="AX57" s="92">
        <v>-80.922619866021094</v>
      </c>
      <c r="AY57" s="92">
        <v>-74.571677207375998</v>
      </c>
      <c r="AZ57" s="93">
        <v>-311.59891991078803</v>
      </c>
      <c r="BA57" s="92">
        <v>-91.3997764524442</v>
      </c>
      <c r="BC57" s="165">
        <f t="shared" si="10"/>
        <v>0.11803081904313939</v>
      </c>
      <c r="BD57" s="463"/>
    </row>
    <row r="58" spans="1:56" customFormat="1">
      <c r="A58" s="21" t="s">
        <v>137</v>
      </c>
      <c r="B58" s="328" t="s">
        <v>32</v>
      </c>
      <c r="C58" s="60">
        <v>350</v>
      </c>
      <c r="D58" s="60">
        <v>389</v>
      </c>
      <c r="E58" s="60">
        <v>407</v>
      </c>
      <c r="F58" s="60">
        <v>382</v>
      </c>
      <c r="G58" s="61">
        <f t="shared" si="9"/>
        <v>1528</v>
      </c>
      <c r="H58" s="60">
        <v>376.69560481619698</v>
      </c>
      <c r="I58" s="60">
        <v>392.30519228135398</v>
      </c>
      <c r="J58" s="74">
        <v>386.57397305082401</v>
      </c>
      <c r="K58" s="74">
        <v>488.41458007891498</v>
      </c>
      <c r="L58" s="61">
        <v>1643.9893502272901</v>
      </c>
      <c r="M58" s="139">
        <v>389.22683441485901</v>
      </c>
      <c r="N58" s="139">
        <v>323.84043304330999</v>
      </c>
      <c r="O58" s="139">
        <v>354.27388341377002</v>
      </c>
      <c r="P58" s="139">
        <v>432.58593696557199</v>
      </c>
      <c r="Q58" s="61">
        <v>1499.92708783751</v>
      </c>
      <c r="R58" s="139">
        <v>397.67366663066201</v>
      </c>
      <c r="S58" s="139">
        <v>372.12889873640199</v>
      </c>
      <c r="T58" s="139">
        <v>492.01589998728798</v>
      </c>
      <c r="U58" s="139">
        <v>494.56593715188501</v>
      </c>
      <c r="V58" s="61">
        <v>1756.3844025062399</v>
      </c>
      <c r="W58" s="139">
        <v>396.25650861525997</v>
      </c>
      <c r="X58" s="139">
        <v>457.46941065988102</v>
      </c>
      <c r="Y58" s="139">
        <v>492.62056383448299</v>
      </c>
      <c r="Z58" s="139">
        <v>516.78334174847203</v>
      </c>
      <c r="AA58" s="61">
        <v>1863.1298248580999</v>
      </c>
      <c r="AB58" s="139">
        <v>263.43544941361097</v>
      </c>
      <c r="AC58" s="139">
        <v>534.32701056268593</v>
      </c>
      <c r="AD58" s="139">
        <v>442.65288836993398</v>
      </c>
      <c r="AE58" s="139">
        <v>555.23157371303205</v>
      </c>
      <c r="AF58" s="61">
        <v>1795.6469220592599</v>
      </c>
      <c r="AG58" s="139">
        <v>391.09644630059802</v>
      </c>
      <c r="AH58" s="139">
        <v>549.07594399607001</v>
      </c>
      <c r="AI58" s="139">
        <v>420.22485859954298</v>
      </c>
      <c r="AJ58" s="139">
        <v>468.76079866581603</v>
      </c>
      <c r="AK58" s="61">
        <v>1829.1580475620301</v>
      </c>
      <c r="AL58" s="139">
        <v>443.26587731316903</v>
      </c>
      <c r="AM58" s="139">
        <v>461.93662428558901</v>
      </c>
      <c r="AN58" s="139">
        <v>506.86144640179799</v>
      </c>
      <c r="AO58" s="139">
        <v>148.71923824257294</v>
      </c>
      <c r="AP58" s="139">
        <v>423.44596854974401</v>
      </c>
      <c r="AQ58" s="280">
        <v>448.47121503574806</v>
      </c>
      <c r="AR58" s="139">
        <v>740.62191524575906</v>
      </c>
      <c r="AS58" s="280">
        <f t="shared" si="11"/>
        <v>962.00102727651995</v>
      </c>
      <c r="AT58" s="90">
        <v>2114.19520751047</v>
      </c>
      <c r="AU58" s="90">
        <v>2021.1281048404301</v>
      </c>
      <c r="AV58" s="139">
        <v>629.60715997318198</v>
      </c>
      <c r="AW58" s="139">
        <v>593.42417635032905</v>
      </c>
      <c r="AX58" s="139">
        <v>561.62110284759206</v>
      </c>
      <c r="AY58" s="139">
        <v>446.51091806111498</v>
      </c>
      <c r="AZ58" s="61">
        <v>2231.1633572322198</v>
      </c>
      <c r="BA58" s="139">
        <v>630.61923919965602</v>
      </c>
      <c r="BC58" s="165">
        <f t="shared" si="10"/>
        <v>1.6074773141352416E-3</v>
      </c>
      <c r="BD58" s="463"/>
    </row>
    <row r="59" spans="1:56" customFormat="1">
      <c r="A59" s="21" t="s">
        <v>138</v>
      </c>
      <c r="B59" s="329" t="s">
        <v>34</v>
      </c>
      <c r="C59" s="98">
        <v>0</v>
      </c>
      <c r="D59" s="98">
        <v>66</v>
      </c>
      <c r="E59" s="98">
        <v>-66</v>
      </c>
      <c r="F59" s="98">
        <v>0</v>
      </c>
      <c r="G59" s="103">
        <f t="shared" si="9"/>
        <v>0</v>
      </c>
      <c r="H59" s="92">
        <v>0</v>
      </c>
      <c r="I59" s="92">
        <v>-1E-3</v>
      </c>
      <c r="J59" s="92">
        <v>-1E-3</v>
      </c>
      <c r="K59" s="92">
        <v>1.6E-2</v>
      </c>
      <c r="L59" s="93">
        <v>1.4E-2</v>
      </c>
      <c r="M59" s="92">
        <v>0</v>
      </c>
      <c r="N59" s="92">
        <v>0</v>
      </c>
      <c r="O59" s="92">
        <v>0</v>
      </c>
      <c r="P59" s="92">
        <v>-3.56035363514074E-3</v>
      </c>
      <c r="Q59" s="93">
        <v>-3.56035363514074E-3</v>
      </c>
      <c r="R59" s="92">
        <v>-5.1854874111944102E-2</v>
      </c>
      <c r="S59" s="92">
        <v>0.58022836997583105</v>
      </c>
      <c r="T59" s="92">
        <v>0.167398812153673</v>
      </c>
      <c r="U59" s="92">
        <v>-0.93906208358454302</v>
      </c>
      <c r="V59" s="93">
        <v>-0.243289775566983</v>
      </c>
      <c r="W59" s="92">
        <v>0.58520571281712097</v>
      </c>
      <c r="X59" s="92">
        <v>-3.9921449313422501E-2</v>
      </c>
      <c r="Y59" s="92">
        <v>0.80039193063525205</v>
      </c>
      <c r="Z59" s="92">
        <v>-0.28875038610890102</v>
      </c>
      <c r="AA59" s="93">
        <v>1.0569258080300501</v>
      </c>
      <c r="AB59" s="92">
        <v>-6.8777479621170698</v>
      </c>
      <c r="AC59" s="92">
        <v>4.9996172622481936</v>
      </c>
      <c r="AD59" s="92">
        <v>0.4493855702942966</v>
      </c>
      <c r="AE59" s="92">
        <v>1.6296864660931973</v>
      </c>
      <c r="AF59" s="93">
        <v>0.20094133651857779</v>
      </c>
      <c r="AG59" s="92">
        <v>-3.8834404660360099E-3</v>
      </c>
      <c r="AH59" s="92">
        <v>-0.74407815776621</v>
      </c>
      <c r="AI59" s="92">
        <v>-0.26907882565409003</v>
      </c>
      <c r="AJ59" s="92">
        <v>0.27950990481836901</v>
      </c>
      <c r="AK59" s="93">
        <v>-0.73753051906796696</v>
      </c>
      <c r="AL59" s="92">
        <v>6.0620093422717597E-2</v>
      </c>
      <c r="AM59" s="92">
        <v>6.0620093422717597E-2</v>
      </c>
      <c r="AN59" s="92">
        <v>-0.200272921659857</v>
      </c>
      <c r="AO59" s="92">
        <v>-0.27027292165985761</v>
      </c>
      <c r="AP59" s="92">
        <v>0.23801326135731399</v>
      </c>
      <c r="AQ59" s="346">
        <v>0.30801326135731477</v>
      </c>
      <c r="AR59" s="92">
        <v>-1.16915727084742</v>
      </c>
      <c r="AS59" s="406">
        <f t="shared" si="11"/>
        <v>-1.2561572708474249</v>
      </c>
      <c r="AT59" s="421">
        <v>-1.0707968377272501</v>
      </c>
      <c r="AU59" s="421">
        <v>-1.1577968377272501</v>
      </c>
      <c r="AV59" s="92">
        <v>1.33490287626068</v>
      </c>
      <c r="AW59" s="92">
        <v>-6.3568756981028901E-2</v>
      </c>
      <c r="AX59" s="92">
        <v>-0.19988613079964301</v>
      </c>
      <c r="AY59" s="92">
        <v>0.32074038334263399</v>
      </c>
      <c r="AZ59" s="93">
        <v>1.39218837182264</v>
      </c>
      <c r="BA59" s="92">
        <v>-9.0474349621957995E-2</v>
      </c>
      <c r="BC59" s="165" t="str">
        <f t="shared" si="10"/>
        <v>ns</v>
      </c>
      <c r="BD59" s="463"/>
    </row>
    <row r="60" spans="1:56" customFormat="1">
      <c r="A60" s="21" t="s">
        <v>139</v>
      </c>
      <c r="B60" s="329" t="s">
        <v>38</v>
      </c>
      <c r="C60" s="98">
        <v>0</v>
      </c>
      <c r="D60" s="98">
        <v>0</v>
      </c>
      <c r="E60" s="98">
        <v>0</v>
      </c>
      <c r="F60" s="98">
        <v>0</v>
      </c>
      <c r="G60" s="103">
        <f t="shared" si="9"/>
        <v>0</v>
      </c>
      <c r="H60" s="98">
        <v>4.6879482881740801E-4</v>
      </c>
      <c r="I60" s="98">
        <v>-4.2875860662619503E-3</v>
      </c>
      <c r="J60" s="72">
        <v>1.20598046123519E-4</v>
      </c>
      <c r="K60" s="72">
        <v>-6.3794484313971197E-3</v>
      </c>
      <c r="L60" s="103">
        <v>-1.0077641622718099E-2</v>
      </c>
      <c r="M60" s="136">
        <v>-3.3448137522940698E-3</v>
      </c>
      <c r="N60" s="136">
        <v>-1.6382489336170601E-3</v>
      </c>
      <c r="O60" s="136">
        <v>-1.74849071758217E-3</v>
      </c>
      <c r="P60" s="136">
        <v>2.3084108906937199E-4</v>
      </c>
      <c r="Q60" s="103">
        <v>-6.5007123144239396E-3</v>
      </c>
      <c r="R60" s="136">
        <v>9.6365832822289097E-4</v>
      </c>
      <c r="S60" s="136">
        <v>1.4615758812722101E-3</v>
      </c>
      <c r="T60" s="136">
        <v>-7.5631253620304104E-4</v>
      </c>
      <c r="U60" s="136">
        <v>1.2036981218298E-2</v>
      </c>
      <c r="V60" s="103">
        <v>1.3705902891590099E-2</v>
      </c>
      <c r="W60" s="136">
        <v>-1.0565792024203799E-3</v>
      </c>
      <c r="X60" s="136">
        <v>6.0684690233347299E-4</v>
      </c>
      <c r="Y60" s="136">
        <v>-4.5502676999276404E-3</v>
      </c>
      <c r="Z60" s="136">
        <v>5.0000000000236496E-3</v>
      </c>
      <c r="AA60" s="103">
        <v>9.0949470177292794E-15</v>
      </c>
      <c r="AB60" s="136">
        <v>0</v>
      </c>
      <c r="AC60" s="136">
        <v>9.9999999998289001E-4</v>
      </c>
      <c r="AD60" s="136">
        <v>-9.9999999999494092E-4</v>
      </c>
      <c r="AE60" s="136">
        <v>7.5033312896266599E-15</v>
      </c>
      <c r="AF60" s="103">
        <v>-4.5474735088646397E-15</v>
      </c>
      <c r="AG60" s="136">
        <v>2.2737367544323199E-15</v>
      </c>
      <c r="AH60" s="136">
        <v>3.6379788070917099E-15</v>
      </c>
      <c r="AI60" s="136">
        <v>-2.99999999997726E-3</v>
      </c>
      <c r="AJ60" s="136">
        <v>2.9999997928753098E-3</v>
      </c>
      <c r="AK60" s="103">
        <v>-2.0711013348773101E-10</v>
      </c>
      <c r="AL60" s="136">
        <v>9.999999999934059E-4</v>
      </c>
      <c r="AM60" s="136">
        <v>1E-3</v>
      </c>
      <c r="AN60" s="136">
        <v>-2.00000000002433E-3</v>
      </c>
      <c r="AO60" s="136">
        <v>-1E-3</v>
      </c>
      <c r="AP60" s="136">
        <v>1.0000000000745799E-3</v>
      </c>
      <c r="AQ60" s="279">
        <v>0</v>
      </c>
      <c r="AR60" s="136">
        <v>-6.1845639720559099E-14</v>
      </c>
      <c r="AS60" s="279">
        <f t="shared" si="11"/>
        <v>0</v>
      </c>
      <c r="AT60" s="93">
        <v>-5.0931703299284001E-14</v>
      </c>
      <c r="AU60" s="93">
        <v>0</v>
      </c>
      <c r="AV60" s="136">
        <v>0</v>
      </c>
      <c r="AW60" s="136">
        <v>0</v>
      </c>
      <c r="AX60" s="136">
        <v>0</v>
      </c>
      <c r="AY60" s="136">
        <v>0</v>
      </c>
      <c r="AZ60" s="103">
        <v>0</v>
      </c>
      <c r="BA60" s="136">
        <v>0</v>
      </c>
      <c r="BC60" s="165" t="str">
        <f t="shared" si="10"/>
        <v>ns</v>
      </c>
      <c r="BD60" s="463"/>
    </row>
    <row r="61" spans="1:56" customFormat="1">
      <c r="A61" s="21" t="s">
        <v>140</v>
      </c>
      <c r="B61" s="329" t="s">
        <v>40</v>
      </c>
      <c r="C61" s="98">
        <v>0</v>
      </c>
      <c r="D61" s="98">
        <v>0</v>
      </c>
      <c r="E61" s="98">
        <v>0</v>
      </c>
      <c r="F61" s="98">
        <v>-5</v>
      </c>
      <c r="G61" s="103">
        <f t="shared" si="9"/>
        <v>-5</v>
      </c>
      <c r="H61" s="98">
        <v>0</v>
      </c>
      <c r="I61" s="98">
        <v>-1.4E-2</v>
      </c>
      <c r="J61" s="72">
        <v>-8.0000000000000002E-3</v>
      </c>
      <c r="K61" s="72">
        <v>-2.0790000000000002</v>
      </c>
      <c r="L61" s="103">
        <v>-2.101</v>
      </c>
      <c r="M61" s="136">
        <v>-4.0000000000000001E-3</v>
      </c>
      <c r="N61" s="136">
        <v>-3.6805259474850501E-4</v>
      </c>
      <c r="O61" s="136">
        <v>-2.39910532740128E-2</v>
      </c>
      <c r="P61" s="136">
        <v>4.4005818611285101E-2</v>
      </c>
      <c r="Q61" s="103">
        <v>1.56467127425238E-2</v>
      </c>
      <c r="R61" s="136">
        <v>-4.3999999999999997E-2</v>
      </c>
      <c r="S61" s="136">
        <v>0</v>
      </c>
      <c r="T61" s="136">
        <v>-2</v>
      </c>
      <c r="U61" s="136">
        <v>-0.8</v>
      </c>
      <c r="V61" s="103">
        <v>-2.8439999999999999</v>
      </c>
      <c r="W61" s="136">
        <v>0</v>
      </c>
      <c r="X61" s="136">
        <v>0</v>
      </c>
      <c r="Y61" s="136">
        <v>-8.8853935128981494E-3</v>
      </c>
      <c r="Z61" s="136">
        <v>-2.1007041914666001E-3</v>
      </c>
      <c r="AA61" s="103">
        <v>-1.0986097704364799E-2</v>
      </c>
      <c r="AB61" s="136">
        <v>0</v>
      </c>
      <c r="AC61" s="136">
        <v>-0.13065383316437601</v>
      </c>
      <c r="AD61" s="136">
        <v>-3.2340994641892299E-3</v>
      </c>
      <c r="AE61" s="136">
        <v>4.8565305510763603E-3</v>
      </c>
      <c r="AF61" s="103">
        <v>-0.129031402077489</v>
      </c>
      <c r="AG61" s="136">
        <v>0.98399999999999999</v>
      </c>
      <c r="AH61" s="136">
        <v>-1.2927382844175399</v>
      </c>
      <c r="AI61" s="136">
        <v>-0.145003889096328</v>
      </c>
      <c r="AJ61" s="136">
        <v>-0.254001099738346</v>
      </c>
      <c r="AK61" s="103">
        <v>-0.70774327325221298</v>
      </c>
      <c r="AL61" s="136">
        <v>0.20599999999999999</v>
      </c>
      <c r="AM61" s="136">
        <v>0.20599999999999999</v>
      </c>
      <c r="AN61" s="136">
        <v>-0.17799999999999999</v>
      </c>
      <c r="AO61" s="136">
        <v>-0.17799999999999999</v>
      </c>
      <c r="AP61" s="136">
        <v>1E-3</v>
      </c>
      <c r="AQ61" s="279">
        <v>1.0000000000000009E-3</v>
      </c>
      <c r="AR61" s="136">
        <v>0.13200000000000001</v>
      </c>
      <c r="AS61" s="279">
        <f t="shared" si="11"/>
        <v>0.11399999999999999</v>
      </c>
      <c r="AT61" s="97">
        <v>0.161</v>
      </c>
      <c r="AU61" s="97">
        <v>0.14299999999999999</v>
      </c>
      <c r="AV61" s="136">
        <v>0</v>
      </c>
      <c r="AW61" s="136">
        <v>0</v>
      </c>
      <c r="AX61" s="136">
        <v>5.0000000000000001E-3</v>
      </c>
      <c r="AY61" s="136">
        <v>-1.2082563591603901E-2</v>
      </c>
      <c r="AZ61" s="103">
        <v>-7.0825635916038996E-3</v>
      </c>
      <c r="BA61" s="136">
        <v>-1E-3</v>
      </c>
      <c r="BC61" s="165" t="str">
        <f t="shared" si="10"/>
        <v>ns</v>
      </c>
      <c r="BD61" s="463"/>
    </row>
    <row r="62" spans="1:56" customFormat="1">
      <c r="A62" s="21" t="s">
        <v>141</v>
      </c>
      <c r="B62" s="329" t="s">
        <v>42</v>
      </c>
      <c r="C62" s="98">
        <v>0</v>
      </c>
      <c r="D62" s="98">
        <v>0</v>
      </c>
      <c r="E62" s="98">
        <v>0</v>
      </c>
      <c r="F62" s="98">
        <v>0</v>
      </c>
      <c r="G62" s="103">
        <f t="shared" si="9"/>
        <v>0</v>
      </c>
      <c r="H62" s="98">
        <v>0</v>
      </c>
      <c r="I62" s="98">
        <v>0</v>
      </c>
      <c r="J62" s="72">
        <v>0</v>
      </c>
      <c r="K62" s="72">
        <v>0</v>
      </c>
      <c r="L62" s="103">
        <v>0</v>
      </c>
      <c r="M62" s="136">
        <v>0</v>
      </c>
      <c r="N62" s="136">
        <v>0</v>
      </c>
      <c r="O62" s="136">
        <v>0</v>
      </c>
      <c r="P62" s="136">
        <v>0</v>
      </c>
      <c r="Q62" s="103">
        <v>0</v>
      </c>
      <c r="R62" s="136">
        <v>0</v>
      </c>
      <c r="S62" s="136">
        <v>0</v>
      </c>
      <c r="T62" s="136">
        <v>0</v>
      </c>
      <c r="U62" s="136">
        <v>0</v>
      </c>
      <c r="V62" s="103">
        <v>0</v>
      </c>
      <c r="W62" s="136">
        <v>0</v>
      </c>
      <c r="X62" s="136">
        <v>0</v>
      </c>
      <c r="Y62" s="136">
        <v>0</v>
      </c>
      <c r="Z62" s="136">
        <v>0</v>
      </c>
      <c r="AA62" s="103">
        <v>0</v>
      </c>
      <c r="AB62" s="136">
        <v>0</v>
      </c>
      <c r="AC62" s="136">
        <v>0</v>
      </c>
      <c r="AD62" s="136">
        <v>0</v>
      </c>
      <c r="AE62" s="136">
        <v>0</v>
      </c>
      <c r="AF62" s="103">
        <v>0</v>
      </c>
      <c r="AG62" s="136">
        <v>0</v>
      </c>
      <c r="AH62" s="136">
        <v>0</v>
      </c>
      <c r="AI62" s="136">
        <v>0</v>
      </c>
      <c r="AJ62" s="136">
        <v>0</v>
      </c>
      <c r="AK62" s="103">
        <v>0</v>
      </c>
      <c r="AL62" s="136">
        <v>0</v>
      </c>
      <c r="AM62" s="136">
        <v>0</v>
      </c>
      <c r="AN62" s="136">
        <v>0</v>
      </c>
      <c r="AO62" s="136">
        <v>0</v>
      </c>
      <c r="AP62" s="136">
        <v>0</v>
      </c>
      <c r="AQ62" s="279">
        <v>0</v>
      </c>
      <c r="AR62" s="136">
        <v>0</v>
      </c>
      <c r="AS62" s="279">
        <f t="shared" si="11"/>
        <v>0</v>
      </c>
      <c r="AT62" s="93">
        <v>0</v>
      </c>
      <c r="AU62" s="93">
        <v>0</v>
      </c>
      <c r="AV62" s="136">
        <v>0</v>
      </c>
      <c r="AW62" s="136">
        <v>0</v>
      </c>
      <c r="AX62" s="136">
        <v>0</v>
      </c>
      <c r="AY62" s="136">
        <v>0</v>
      </c>
      <c r="AZ62" s="103">
        <v>0</v>
      </c>
      <c r="BA62" s="136">
        <v>0</v>
      </c>
      <c r="BC62" s="165" t="str">
        <f t="shared" si="10"/>
        <v>ns</v>
      </c>
      <c r="BD62" s="463"/>
    </row>
    <row r="63" spans="1:56" customFormat="1">
      <c r="A63" s="21" t="s">
        <v>142</v>
      </c>
      <c r="B63" s="328" t="s">
        <v>44</v>
      </c>
      <c r="C63" s="60">
        <v>350</v>
      </c>
      <c r="D63" s="60">
        <v>455</v>
      </c>
      <c r="E63" s="60">
        <v>341</v>
      </c>
      <c r="F63" s="60">
        <v>377</v>
      </c>
      <c r="G63" s="61">
        <f t="shared" si="9"/>
        <v>1523</v>
      </c>
      <c r="H63" s="60">
        <v>376.69607361102499</v>
      </c>
      <c r="I63" s="60">
        <v>392.28590469528802</v>
      </c>
      <c r="J63" s="74">
        <v>386.56509364887</v>
      </c>
      <c r="K63" s="74">
        <v>486.34520063048399</v>
      </c>
      <c r="L63" s="61">
        <v>1641.8922725856701</v>
      </c>
      <c r="M63" s="139">
        <v>389.219489601107</v>
      </c>
      <c r="N63" s="139">
        <v>323.83842674178101</v>
      </c>
      <c r="O63" s="139">
        <v>354.24814386977903</v>
      </c>
      <c r="P63" s="139">
        <v>432.62661327163698</v>
      </c>
      <c r="Q63" s="61">
        <v>1499.9326734843</v>
      </c>
      <c r="R63" s="139">
        <v>397.57877541487801</v>
      </c>
      <c r="S63" s="139">
        <v>372.71058868225902</v>
      </c>
      <c r="T63" s="139">
        <v>490.18254248690499</v>
      </c>
      <c r="U63" s="139">
        <v>492.83891204951999</v>
      </c>
      <c r="V63" s="61">
        <v>1753.3108186335601</v>
      </c>
      <c r="W63" s="139">
        <v>396.84065774887398</v>
      </c>
      <c r="X63" s="139">
        <v>457.43009605747</v>
      </c>
      <c r="Y63" s="139">
        <v>493.40752010390497</v>
      </c>
      <c r="Z63" s="139">
        <v>516.49749065817196</v>
      </c>
      <c r="AA63" s="61">
        <v>1864.1757645684199</v>
      </c>
      <c r="AB63" s="139">
        <v>256.55770145149398</v>
      </c>
      <c r="AC63" s="139">
        <v>539.19697399177005</v>
      </c>
      <c r="AD63" s="139">
        <v>443.09803984076501</v>
      </c>
      <c r="AE63" s="139">
        <v>556.86611670967602</v>
      </c>
      <c r="AF63" s="61">
        <v>1795.7188319937</v>
      </c>
      <c r="AG63" s="139">
        <v>392.07656286013201</v>
      </c>
      <c r="AH63" s="139">
        <v>547.03912755388706</v>
      </c>
      <c r="AI63" s="139">
        <v>419.80777588479299</v>
      </c>
      <c r="AJ63" s="139">
        <v>468.78930747068898</v>
      </c>
      <c r="AK63" s="61">
        <v>1827.7127737695</v>
      </c>
      <c r="AL63" s="139">
        <v>443.53349740659201</v>
      </c>
      <c r="AM63" s="139">
        <v>462.20424437901198</v>
      </c>
      <c r="AN63" s="139">
        <v>506.48117348013898</v>
      </c>
      <c r="AO63" s="139">
        <v>148.26996532091306</v>
      </c>
      <c r="AP63" s="139">
        <v>423.68598181110201</v>
      </c>
      <c r="AQ63" s="280">
        <v>448.78022829710494</v>
      </c>
      <c r="AR63" s="139">
        <v>739.58475797491099</v>
      </c>
      <c r="AS63" s="280">
        <f t="shared" si="11"/>
        <v>960.85887000567004</v>
      </c>
      <c r="AT63" s="90">
        <v>2113.28541067274</v>
      </c>
      <c r="AU63" s="90">
        <v>2020.1133080027</v>
      </c>
      <c r="AV63" s="139">
        <v>630.942062849443</v>
      </c>
      <c r="AW63" s="139">
        <v>593.36060759334805</v>
      </c>
      <c r="AX63" s="139">
        <v>561.42621671679206</v>
      </c>
      <c r="AY63" s="139">
        <v>446.81957588086601</v>
      </c>
      <c r="AZ63" s="61">
        <v>2232.5484630404499</v>
      </c>
      <c r="BA63" s="139">
        <v>630.52776485003506</v>
      </c>
      <c r="BC63" s="165">
        <f t="shared" si="10"/>
        <v>-6.5663398242443716E-4</v>
      </c>
      <c r="BD63" s="463"/>
    </row>
    <row r="64" spans="1:56" customFormat="1">
      <c r="A64" s="21" t="s">
        <v>143</v>
      </c>
      <c r="B64" s="329" t="s">
        <v>46</v>
      </c>
      <c r="C64" s="98">
        <v>-129</v>
      </c>
      <c r="D64" s="98">
        <v>-162</v>
      </c>
      <c r="E64" s="98">
        <v>-130</v>
      </c>
      <c r="F64" s="98">
        <v>-103</v>
      </c>
      <c r="G64" s="103">
        <f t="shared" si="9"/>
        <v>-524</v>
      </c>
      <c r="H64" s="98">
        <v>-109.045588796994</v>
      </c>
      <c r="I64" s="98">
        <v>-98.835412547977398</v>
      </c>
      <c r="J64" s="72">
        <v>-80.878740306661001</v>
      </c>
      <c r="K64" s="72">
        <v>-113.80631897979799</v>
      </c>
      <c r="L64" s="103">
        <v>-402.56606063142999</v>
      </c>
      <c r="M64" s="136">
        <v>-119.910195779437</v>
      </c>
      <c r="N64" s="136">
        <v>-11.8768431304737</v>
      </c>
      <c r="O64" s="136">
        <v>-45.1186529155014</v>
      </c>
      <c r="P64" s="136">
        <v>-61.081959679783012</v>
      </c>
      <c r="Q64" s="103">
        <v>-237.98765150519603</v>
      </c>
      <c r="R64" s="136">
        <v>-120.42318062587201</v>
      </c>
      <c r="S64" s="136">
        <v>-52.464369366185501</v>
      </c>
      <c r="T64" s="136">
        <v>-158.84940870038099</v>
      </c>
      <c r="U64" s="136">
        <v>-122.36655609831099</v>
      </c>
      <c r="V64" s="103">
        <v>-454.10351479075001</v>
      </c>
      <c r="W64" s="136">
        <v>-111.558601288866</v>
      </c>
      <c r="X64" s="136">
        <v>-144.90798021565999</v>
      </c>
      <c r="Y64" s="136">
        <v>-153.07157332829399</v>
      </c>
      <c r="Z64" s="136">
        <v>-130.98009797432599</v>
      </c>
      <c r="AA64" s="103">
        <v>-540.51825280714502</v>
      </c>
      <c r="AB64" s="136">
        <v>-51.945076406418401</v>
      </c>
      <c r="AC64" s="136">
        <v>-151.50983442098999</v>
      </c>
      <c r="AD64" s="136">
        <v>-99.524468024549606</v>
      </c>
      <c r="AE64" s="136">
        <v>-205.62492718935798</v>
      </c>
      <c r="AF64" s="103">
        <v>-508.60430604131597</v>
      </c>
      <c r="AG64" s="136">
        <v>-77.360779325368497</v>
      </c>
      <c r="AH64" s="136">
        <v>-123.772518423059</v>
      </c>
      <c r="AI64" s="136">
        <v>-64.081480322073503</v>
      </c>
      <c r="AJ64" s="136">
        <v>-79.444830151367796</v>
      </c>
      <c r="AK64" s="103">
        <v>-344.65960822186901</v>
      </c>
      <c r="AL64" s="136">
        <v>-79.234575736795307</v>
      </c>
      <c r="AM64" s="136">
        <v>-85.220575736795197</v>
      </c>
      <c r="AN64" s="136">
        <v>-100.809046150648</v>
      </c>
      <c r="AO64" s="136">
        <v>-68.897223433293803</v>
      </c>
      <c r="AP64" s="136">
        <v>-64.914118810046503</v>
      </c>
      <c r="AQ64" s="279">
        <v>-135.06794152740102</v>
      </c>
      <c r="AR64" s="136">
        <v>-237.82814268207699</v>
      </c>
      <c r="AS64" s="279">
        <f t="shared" si="11"/>
        <v>-309.19486565348302</v>
      </c>
      <c r="AT64" s="93">
        <v>-482.78588337956597</v>
      </c>
      <c r="AU64" s="93">
        <v>-598.38060635097304</v>
      </c>
      <c r="AV64" s="136">
        <v>-137.765865139639</v>
      </c>
      <c r="AW64" s="136">
        <v>-141.80469528981899</v>
      </c>
      <c r="AX64" s="136">
        <v>-131.213677384665</v>
      </c>
      <c r="AY64" s="136">
        <v>-79.359871527951199</v>
      </c>
      <c r="AZ64" s="103">
        <v>-490.14410934207302</v>
      </c>
      <c r="BA64" s="136">
        <v>-123.25429411396399</v>
      </c>
      <c r="BC64" s="165">
        <f t="shared" si="10"/>
        <v>-0.1053350262851116</v>
      </c>
      <c r="BD64" s="463"/>
    </row>
    <row r="65" spans="1:56" customFormat="1">
      <c r="A65" s="21" t="s">
        <v>144</v>
      </c>
      <c r="B65" s="329" t="s">
        <v>48</v>
      </c>
      <c r="C65" s="98">
        <v>0</v>
      </c>
      <c r="D65" s="98">
        <v>1</v>
      </c>
      <c r="E65" s="98">
        <v>0</v>
      </c>
      <c r="F65" s="98">
        <v>2</v>
      </c>
      <c r="G65" s="103">
        <f t="shared" si="9"/>
        <v>3</v>
      </c>
      <c r="H65" s="98">
        <v>7.0000000000000007E-2</v>
      </c>
      <c r="I65" s="98">
        <v>2.3E-2</v>
      </c>
      <c r="J65" s="72">
        <v>0.29099999999999998</v>
      </c>
      <c r="K65" s="72">
        <v>22.236999999999998</v>
      </c>
      <c r="L65" s="103">
        <v>22.620999999999999</v>
      </c>
      <c r="M65" s="136">
        <v>-0.45500000000000002</v>
      </c>
      <c r="N65" s="136">
        <v>30.783000000000001</v>
      </c>
      <c r="O65" s="136">
        <v>-0.60899999999999999</v>
      </c>
      <c r="P65" s="136">
        <v>-8.3550000000000004</v>
      </c>
      <c r="Q65" s="103">
        <v>21.364000000000001</v>
      </c>
      <c r="R65" s="136">
        <v>-0.35599999999999998</v>
      </c>
      <c r="S65" s="136">
        <v>-0.372</v>
      </c>
      <c r="T65" s="136">
        <v>-0.70699999999999996</v>
      </c>
      <c r="U65" s="136">
        <v>-2.5999999999999999E-2</v>
      </c>
      <c r="V65" s="103">
        <v>-1.4610000000000001</v>
      </c>
      <c r="W65" s="136">
        <v>0</v>
      </c>
      <c r="X65" s="136">
        <v>8.2469999999999999</v>
      </c>
      <c r="Y65" s="136">
        <v>0</v>
      </c>
      <c r="Z65" s="136">
        <v>0</v>
      </c>
      <c r="AA65" s="103">
        <v>8.2469999999999999</v>
      </c>
      <c r="AB65" s="136">
        <v>0</v>
      </c>
      <c r="AC65" s="136">
        <v>0</v>
      </c>
      <c r="AD65" s="136">
        <v>0</v>
      </c>
      <c r="AE65" s="136">
        <v>0</v>
      </c>
      <c r="AF65" s="103">
        <v>0</v>
      </c>
      <c r="AG65" s="136">
        <v>0</v>
      </c>
      <c r="AH65" s="136">
        <v>0</v>
      </c>
      <c r="AI65" s="136">
        <v>0</v>
      </c>
      <c r="AJ65" s="136">
        <v>-2.06</v>
      </c>
      <c r="AK65" s="103">
        <v>-2.06</v>
      </c>
      <c r="AL65" s="136">
        <v>0.32900000000000001</v>
      </c>
      <c r="AM65" s="136">
        <v>-0.14699999999999999</v>
      </c>
      <c r="AN65" s="136">
        <v>4.1849999999999996</v>
      </c>
      <c r="AO65" s="136">
        <v>8.8209999999999997</v>
      </c>
      <c r="AP65" s="136">
        <v>12.971233340000012</v>
      </c>
      <c r="AQ65" s="279">
        <v>12.971233340000005</v>
      </c>
      <c r="AR65" s="136">
        <v>0</v>
      </c>
      <c r="AS65" s="279">
        <f t="shared" si="11"/>
        <v>0</v>
      </c>
      <c r="AT65" s="93">
        <v>17.485233340000008</v>
      </c>
      <c r="AU65" s="93">
        <v>21.645233340000004</v>
      </c>
      <c r="AV65" s="136">
        <v>0</v>
      </c>
      <c r="AW65" s="136">
        <v>0</v>
      </c>
      <c r="AX65" s="136">
        <v>0</v>
      </c>
      <c r="AY65" s="136">
        <v>0</v>
      </c>
      <c r="AZ65" s="103">
        <v>0</v>
      </c>
      <c r="BA65" s="136">
        <v>0</v>
      </c>
      <c r="BC65" s="165" t="str">
        <f t="shared" si="10"/>
        <v>ns</v>
      </c>
      <c r="BD65" s="463"/>
    </row>
    <row r="66" spans="1:56" customFormat="1">
      <c r="A66" s="21" t="s">
        <v>145</v>
      </c>
      <c r="B66" s="328" t="s">
        <v>50</v>
      </c>
      <c r="C66" s="60">
        <v>221</v>
      </c>
      <c r="D66" s="60">
        <v>294</v>
      </c>
      <c r="E66" s="60">
        <v>211</v>
      </c>
      <c r="F66" s="60">
        <v>276</v>
      </c>
      <c r="G66" s="61">
        <f t="shared" si="9"/>
        <v>1002</v>
      </c>
      <c r="H66" s="60">
        <v>267.72048481403101</v>
      </c>
      <c r="I66" s="60">
        <v>293.47349214731099</v>
      </c>
      <c r="J66" s="74">
        <v>305.97735334220903</v>
      </c>
      <c r="K66" s="74">
        <v>394.77588165068602</v>
      </c>
      <c r="L66" s="61">
        <v>1261.9472119542399</v>
      </c>
      <c r="M66" s="139">
        <v>268.85429382166899</v>
      </c>
      <c r="N66" s="139">
        <v>342.74458361130797</v>
      </c>
      <c r="O66" s="139">
        <v>308.52049095427702</v>
      </c>
      <c r="P66" s="139">
        <v>363.18965359185398</v>
      </c>
      <c r="Q66" s="61">
        <v>1283.30902197911</v>
      </c>
      <c r="R66" s="139">
        <v>276.79959478900599</v>
      </c>
      <c r="S66" s="139">
        <v>319.87421931607298</v>
      </c>
      <c r="T66" s="139">
        <v>330.62613378652497</v>
      </c>
      <c r="U66" s="139">
        <v>370.44635595120701</v>
      </c>
      <c r="V66" s="61">
        <v>1297.74630384281</v>
      </c>
      <c r="W66" s="139">
        <v>285.28205646000902</v>
      </c>
      <c r="X66" s="139">
        <v>320.76911584180999</v>
      </c>
      <c r="Y66" s="139">
        <v>340.335946775612</v>
      </c>
      <c r="Z66" s="139">
        <v>385.51739268384603</v>
      </c>
      <c r="AA66" s="61">
        <v>1331.90451176128</v>
      </c>
      <c r="AB66" s="139">
        <v>204.61262504507602</v>
      </c>
      <c r="AC66" s="139">
        <v>387.68713957078</v>
      </c>
      <c r="AD66" s="139">
        <v>343.57357181621501</v>
      </c>
      <c r="AE66" s="139">
        <v>351.24118952031802</v>
      </c>
      <c r="AF66" s="61">
        <v>1287.1145259523901</v>
      </c>
      <c r="AG66" s="139">
        <v>314.71578353476298</v>
      </c>
      <c r="AH66" s="139">
        <v>423.26660913082799</v>
      </c>
      <c r="AI66" s="139">
        <v>355.72629556272</v>
      </c>
      <c r="AJ66" s="139">
        <v>387.28447731932101</v>
      </c>
      <c r="AK66" s="61">
        <v>1480.99316554763</v>
      </c>
      <c r="AL66" s="139">
        <v>364.62792166979699</v>
      </c>
      <c r="AM66" s="139">
        <v>376.83666864221698</v>
      </c>
      <c r="AN66" s="139">
        <v>409.85712732949099</v>
      </c>
      <c r="AO66" s="139">
        <v>88.193741887619012</v>
      </c>
      <c r="AP66" s="139">
        <v>371.74309634105504</v>
      </c>
      <c r="AQ66" s="280">
        <v>326.68352010970295</v>
      </c>
      <c r="AR66" s="139">
        <v>501.756615292834</v>
      </c>
      <c r="AS66" s="280">
        <f t="shared" si="11"/>
        <v>651.66400435219111</v>
      </c>
      <c r="AT66" s="90">
        <v>1647.98476063318</v>
      </c>
      <c r="AU66" s="90">
        <v>1443.3779349917299</v>
      </c>
      <c r="AV66" s="139">
        <v>493.176197709804</v>
      </c>
      <c r="AW66" s="139">
        <v>451.55591230353002</v>
      </c>
      <c r="AX66" s="139">
        <v>430.21253933212699</v>
      </c>
      <c r="AY66" s="139">
        <v>367.45970435291503</v>
      </c>
      <c r="AZ66" s="61">
        <v>1742.40435369838</v>
      </c>
      <c r="BA66" s="139">
        <v>507.27347073607098</v>
      </c>
      <c r="BC66" s="165">
        <f t="shared" si="10"/>
        <v>2.8584658164225063E-2</v>
      </c>
      <c r="BD66" s="463"/>
    </row>
    <row r="67" spans="1:56" customFormat="1">
      <c r="A67" s="21" t="s">
        <v>146</v>
      </c>
      <c r="B67" s="329" t="s">
        <v>52</v>
      </c>
      <c r="C67" s="92">
        <v>-1</v>
      </c>
      <c r="D67" s="92">
        <v>-1</v>
      </c>
      <c r="E67" s="92">
        <v>-1</v>
      </c>
      <c r="F67" s="92">
        <v>-1</v>
      </c>
      <c r="G67" s="103">
        <f t="shared" si="9"/>
        <v>-4</v>
      </c>
      <c r="H67" s="92">
        <v>-1.1884862929572499</v>
      </c>
      <c r="I67" s="92">
        <v>-0.432282323994785</v>
      </c>
      <c r="J67" s="92">
        <v>-0.28946386039543898</v>
      </c>
      <c r="K67" s="92">
        <v>-3.45206710839786</v>
      </c>
      <c r="L67" s="103">
        <v>-5.3622995857453297</v>
      </c>
      <c r="M67" s="136">
        <v>-0.57966420758526305</v>
      </c>
      <c r="N67" s="136">
        <v>-1.2575443732714999</v>
      </c>
      <c r="O67" s="136">
        <v>-0.808048380613131</v>
      </c>
      <c r="P67" s="136">
        <v>-0.64115270904314103</v>
      </c>
      <c r="Q67" s="103">
        <v>-3.2864096705130401</v>
      </c>
      <c r="R67" s="136">
        <v>-0.91674587825959497</v>
      </c>
      <c r="S67" s="136">
        <v>-6.8852278291896702</v>
      </c>
      <c r="T67" s="136">
        <v>-1.03257163052349</v>
      </c>
      <c r="U67" s="136">
        <v>-1.1563382890417799</v>
      </c>
      <c r="V67" s="103">
        <v>-9.9908836270145507</v>
      </c>
      <c r="W67" s="136">
        <v>-0.803696490398492</v>
      </c>
      <c r="X67" s="136">
        <v>-0.83531317791500403</v>
      </c>
      <c r="Y67" s="136">
        <v>-0.65233476855265404</v>
      </c>
      <c r="Z67" s="136">
        <v>-0.61341358038426397</v>
      </c>
      <c r="AA67" s="103">
        <v>-2.9047580172504102</v>
      </c>
      <c r="AB67" s="136">
        <v>-0.76431318819643002</v>
      </c>
      <c r="AC67" s="136">
        <v>-1.9316867299388401</v>
      </c>
      <c r="AD67" s="136">
        <v>-43.1033539686984</v>
      </c>
      <c r="AE67" s="136">
        <v>-34.0318847401984</v>
      </c>
      <c r="AF67" s="103">
        <v>-79.831238627031993</v>
      </c>
      <c r="AG67" s="136">
        <v>-19.085819079416002</v>
      </c>
      <c r="AH67" s="136">
        <v>-19.294574031448601</v>
      </c>
      <c r="AI67" s="136">
        <v>-17.223048581542301</v>
      </c>
      <c r="AJ67" s="136">
        <v>-19.201462298709298</v>
      </c>
      <c r="AK67" s="103">
        <v>-74.804903991116205</v>
      </c>
      <c r="AL67" s="136">
        <v>-18.7608804872037</v>
      </c>
      <c r="AM67" s="136">
        <v>-18.809014284809901</v>
      </c>
      <c r="AN67" s="136">
        <v>-18.9721383143076</v>
      </c>
      <c r="AO67" s="136">
        <v>-19.031724259617601</v>
      </c>
      <c r="AP67" s="136">
        <v>-19.5029360782335</v>
      </c>
      <c r="AQ67" s="279">
        <v>-19.221049799096598</v>
      </c>
      <c r="AR67" s="136">
        <v>-19.2260897249806</v>
      </c>
      <c r="AS67" s="279">
        <f t="shared" si="11"/>
        <v>-19.217979462083598</v>
      </c>
      <c r="AT67" s="93">
        <v>-76.462044604725406</v>
      </c>
      <c r="AU67" s="93">
        <v>-76.279767805607705</v>
      </c>
      <c r="AV67" s="136">
        <v>-18.805559758587801</v>
      </c>
      <c r="AW67" s="136">
        <v>-19.016778056563201</v>
      </c>
      <c r="AX67" s="136">
        <v>-19.223256298552801</v>
      </c>
      <c r="AY67" s="136">
        <v>-32.055208733361702</v>
      </c>
      <c r="AZ67" s="103">
        <v>-89.100802847065594</v>
      </c>
      <c r="BA67" s="136">
        <v>-13.674290560433199</v>
      </c>
      <c r="BC67" s="165">
        <f t="shared" si="10"/>
        <v>-0.27285915782492687</v>
      </c>
      <c r="BD67" s="463"/>
    </row>
    <row r="68" spans="1:56" customFormat="1">
      <c r="A68" s="21" t="s">
        <v>147</v>
      </c>
      <c r="B68" s="331" t="s">
        <v>54</v>
      </c>
      <c r="C68" s="61">
        <v>220</v>
      </c>
      <c r="D68" s="61">
        <v>293</v>
      </c>
      <c r="E68" s="61">
        <v>210</v>
      </c>
      <c r="F68" s="61">
        <v>275</v>
      </c>
      <c r="G68" s="61">
        <f t="shared" si="9"/>
        <v>998</v>
      </c>
      <c r="H68" s="61">
        <v>266.531998521074</v>
      </c>
      <c r="I68" s="61">
        <v>293.04120982331602</v>
      </c>
      <c r="J68" s="75">
        <v>305.68788948181299</v>
      </c>
      <c r="K68" s="75">
        <v>391.32381454228801</v>
      </c>
      <c r="L68" s="61">
        <v>1256.5849123684902</v>
      </c>
      <c r="M68" s="140">
        <v>268.27462961408401</v>
      </c>
      <c r="N68" s="140">
        <v>341.487039238036</v>
      </c>
      <c r="O68" s="140">
        <v>307.71244257366402</v>
      </c>
      <c r="P68" s="140">
        <v>362.54850088281103</v>
      </c>
      <c r="Q68" s="61">
        <v>1280.0226123085999</v>
      </c>
      <c r="R68" s="140">
        <v>275.88284891074602</v>
      </c>
      <c r="S68" s="140">
        <v>312.98899148688298</v>
      </c>
      <c r="T68" s="140">
        <v>329.59356215600098</v>
      </c>
      <c r="U68" s="140">
        <v>369.29001766216601</v>
      </c>
      <c r="V68" s="61">
        <v>1287.7554202158001</v>
      </c>
      <c r="W68" s="140">
        <v>284.47835996960998</v>
      </c>
      <c r="X68" s="140">
        <v>319.93380266389499</v>
      </c>
      <c r="Y68" s="140">
        <v>339.68361200705903</v>
      </c>
      <c r="Z68" s="140">
        <v>384.90397910346098</v>
      </c>
      <c r="AA68" s="61">
        <v>1328.9997537440199</v>
      </c>
      <c r="AB68" s="140">
        <v>203.84831185687901</v>
      </c>
      <c r="AC68" s="140">
        <v>385.75545284084103</v>
      </c>
      <c r="AD68" s="140">
        <v>300.47021784751701</v>
      </c>
      <c r="AE68" s="140">
        <v>317.209304780119</v>
      </c>
      <c r="AF68" s="61">
        <v>1207.2832873253601</v>
      </c>
      <c r="AG68" s="140">
        <v>295.62996445534702</v>
      </c>
      <c r="AH68" s="140">
        <v>403.97203509937901</v>
      </c>
      <c r="AI68" s="140">
        <v>338.50324698117703</v>
      </c>
      <c r="AJ68" s="140">
        <v>368.08301502061198</v>
      </c>
      <c r="AK68" s="61">
        <v>1406.18826155652</v>
      </c>
      <c r="AL68" s="140">
        <v>345.86704118259303</v>
      </c>
      <c r="AM68" s="140">
        <v>358.02765435740702</v>
      </c>
      <c r="AN68" s="140">
        <v>390.88498901518301</v>
      </c>
      <c r="AO68" s="140">
        <v>69.16201762800199</v>
      </c>
      <c r="AP68" s="140">
        <v>352.24016026282101</v>
      </c>
      <c r="AQ68" s="280">
        <v>307.46247031060597</v>
      </c>
      <c r="AR68" s="140">
        <v>482.530525567854</v>
      </c>
      <c r="AS68" s="280">
        <f t="shared" si="11"/>
        <v>632.44602489010504</v>
      </c>
      <c r="AT68" s="90">
        <v>1571.5227160284501</v>
      </c>
      <c r="AU68" s="90">
        <v>1367.09816718612</v>
      </c>
      <c r="AV68" s="140">
        <v>474.370637951216</v>
      </c>
      <c r="AW68" s="140">
        <v>432.539134246966</v>
      </c>
      <c r="AX68" s="140">
        <v>410.98928303357502</v>
      </c>
      <c r="AY68" s="140">
        <v>335.40449561955398</v>
      </c>
      <c r="AZ68" s="61">
        <v>1653.3035508513101</v>
      </c>
      <c r="BA68" s="140">
        <v>493.59918017563803</v>
      </c>
      <c r="BC68" s="165">
        <f t="shared" si="10"/>
        <v>4.0534849094937986E-2</v>
      </c>
      <c r="BD68" s="463"/>
    </row>
    <row r="69" spans="1:56" customFormat="1">
      <c r="A69" s="21"/>
      <c r="B69" s="85"/>
      <c r="C69" s="85"/>
      <c r="D69" s="85"/>
      <c r="E69" s="85"/>
      <c r="F69" s="85"/>
      <c r="G69" s="85"/>
      <c r="H69" s="85"/>
      <c r="I69" s="85"/>
      <c r="J69" s="85"/>
      <c r="K69" s="85"/>
      <c r="L69" s="85"/>
      <c r="M69" s="131"/>
      <c r="N69" s="131"/>
      <c r="O69" s="131"/>
      <c r="P69" s="131"/>
      <c r="Q69" s="85"/>
      <c r="R69" s="131"/>
      <c r="S69" s="131"/>
      <c r="T69" s="131"/>
      <c r="U69" s="131"/>
      <c r="V69" s="85"/>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402"/>
      <c r="AT69" s="131"/>
      <c r="AU69" s="131"/>
      <c r="AV69" s="131"/>
      <c r="AW69" s="131"/>
      <c r="AX69" s="131"/>
      <c r="AY69" s="131"/>
      <c r="AZ69" s="131"/>
      <c r="BA69" s="131"/>
      <c r="BC69" s="165"/>
      <c r="BD69" s="463"/>
    </row>
    <row r="70" spans="1:56" customFormat="1" ht="16.5" thickBot="1">
      <c r="A70" s="21"/>
      <c r="B70" s="115" t="s">
        <v>148</v>
      </c>
      <c r="C70" s="100"/>
      <c r="D70" s="100"/>
      <c r="E70" s="100"/>
      <c r="F70" s="100"/>
      <c r="G70" s="100"/>
      <c r="H70" s="100"/>
      <c r="I70" s="100"/>
      <c r="J70" s="100"/>
      <c r="K70" s="100"/>
      <c r="L70" s="100"/>
      <c r="M70" s="141"/>
      <c r="N70" s="141"/>
      <c r="O70" s="141"/>
      <c r="P70" s="141"/>
      <c r="Q70" s="100"/>
      <c r="R70" s="141"/>
      <c r="S70" s="141"/>
      <c r="T70" s="141"/>
      <c r="U70" s="141"/>
      <c r="V70" s="100"/>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411"/>
      <c r="AT70" s="141"/>
      <c r="AU70" s="141"/>
      <c r="AV70" s="141"/>
      <c r="AW70" s="141"/>
      <c r="AX70" s="141"/>
      <c r="AY70" s="141"/>
      <c r="AZ70" s="141"/>
      <c r="BA70" s="141"/>
      <c r="BC70" s="371"/>
      <c r="BD70" s="463"/>
    </row>
    <row r="71" spans="1:56" customFormat="1">
      <c r="A71" s="21"/>
      <c r="B71" s="85"/>
      <c r="C71" s="85"/>
      <c r="D71" s="85"/>
      <c r="E71" s="85"/>
      <c r="F71" s="85"/>
      <c r="G71" s="85"/>
      <c r="H71" s="85"/>
      <c r="I71" s="85"/>
      <c r="J71" s="85"/>
      <c r="K71" s="85"/>
      <c r="L71" s="85"/>
      <c r="M71" s="131"/>
      <c r="N71" s="131"/>
      <c r="O71" s="131"/>
      <c r="P71" s="131"/>
      <c r="Q71" s="85"/>
      <c r="R71" s="131"/>
      <c r="S71" s="131"/>
      <c r="T71" s="131"/>
      <c r="U71" s="131"/>
      <c r="V71" s="85"/>
      <c r="W71" s="131"/>
      <c r="X71" s="131"/>
      <c r="Y71" s="131"/>
      <c r="Z71" s="131"/>
      <c r="AA71" s="131"/>
      <c r="AB71" s="131"/>
      <c r="AC71" s="131"/>
      <c r="AD71" s="131"/>
      <c r="AE71" s="131"/>
      <c r="AF71" s="131"/>
      <c r="AG71" s="131"/>
      <c r="AH71" s="131"/>
      <c r="AI71" s="131"/>
      <c r="AJ71" s="131"/>
      <c r="AK71" s="131"/>
      <c r="AL71" s="131"/>
      <c r="AM71" s="138" t="str">
        <f>+$AM$13</f>
        <v>IFRS 17</v>
      </c>
      <c r="AN71" s="131"/>
      <c r="AO71" s="138" t="str">
        <f>+$AM$13</f>
        <v>IFRS 17</v>
      </c>
      <c r="AP71" s="131"/>
      <c r="AQ71" s="138"/>
      <c r="AR71" s="131"/>
      <c r="AS71" s="410" t="str">
        <f>+$AM$13</f>
        <v>IFRS 17</v>
      </c>
      <c r="AT71" s="131"/>
      <c r="AU71" s="138" t="s">
        <v>596</v>
      </c>
      <c r="AV71" s="131"/>
      <c r="AW71" s="131"/>
      <c r="AX71" s="131"/>
      <c r="AY71" s="131"/>
      <c r="AZ71" s="131"/>
      <c r="BA71" s="131"/>
      <c r="BC71" s="167"/>
      <c r="BD71" s="463"/>
    </row>
    <row r="72" spans="1:56" customFormat="1" ht="25.5">
      <c r="A72" s="21"/>
      <c r="B72" s="333" t="s">
        <v>24</v>
      </c>
      <c r="C72" s="102" t="str">
        <f t="shared" ref="C72:BA72" si="12">C$14</f>
        <v>Q1-15
Underlying</v>
      </c>
      <c r="D72" s="102" t="str">
        <f t="shared" si="12"/>
        <v>Q2-15
Underlying</v>
      </c>
      <c r="E72" s="102" t="str">
        <f t="shared" si="12"/>
        <v>Q3-15
Underlying</v>
      </c>
      <c r="F72" s="102" t="str">
        <f t="shared" si="12"/>
        <v>Q4-15
Underlying</v>
      </c>
      <c r="G72" s="102" t="str">
        <f t="shared" si="12"/>
        <v>FY-2015
Underlying</v>
      </c>
      <c r="H72" s="102" t="str">
        <f t="shared" si="12"/>
        <v>Q1-16
Underlying</v>
      </c>
      <c r="I72" s="102" t="str">
        <f t="shared" si="12"/>
        <v>Q2-16
Underlying</v>
      </c>
      <c r="J72" s="102" t="str">
        <f t="shared" si="12"/>
        <v>Q3-16
Underlying</v>
      </c>
      <c r="K72" s="102" t="str">
        <f t="shared" si="12"/>
        <v>Q4-16
Underlying</v>
      </c>
      <c r="L72" s="102" t="str">
        <f t="shared" si="12"/>
        <v>FY-2016
Underlying</v>
      </c>
      <c r="M72" s="138" t="s">
        <v>540</v>
      </c>
      <c r="N72" s="138" t="s">
        <v>541</v>
      </c>
      <c r="O72" s="138" t="s">
        <v>542</v>
      </c>
      <c r="P72" s="138" t="s">
        <v>543</v>
      </c>
      <c r="Q72" s="102" t="s">
        <v>544</v>
      </c>
      <c r="R72" s="138" t="s">
        <v>545</v>
      </c>
      <c r="S72" s="138" t="s">
        <v>546</v>
      </c>
      <c r="T72" s="138" t="s">
        <v>547</v>
      </c>
      <c r="U72" s="138" t="s">
        <v>548</v>
      </c>
      <c r="V72" s="102" t="s">
        <v>549</v>
      </c>
      <c r="W72" s="138" t="s">
        <v>550</v>
      </c>
      <c r="X72" s="138" t="s">
        <v>551</v>
      </c>
      <c r="Y72" s="138" t="s">
        <v>552</v>
      </c>
      <c r="Z72" s="138" t="s">
        <v>553</v>
      </c>
      <c r="AA72" s="138" t="s">
        <v>554</v>
      </c>
      <c r="AB72" s="138" t="s">
        <v>555</v>
      </c>
      <c r="AC72" s="138" t="s">
        <v>556</v>
      </c>
      <c r="AD72" s="138" t="s">
        <v>557</v>
      </c>
      <c r="AE72" s="138" t="s">
        <v>558</v>
      </c>
      <c r="AF72" s="138" t="s">
        <v>559</v>
      </c>
      <c r="AG72" s="138" t="s">
        <v>560</v>
      </c>
      <c r="AH72" s="138" t="s">
        <v>561</v>
      </c>
      <c r="AI72" s="138" t="s">
        <v>562</v>
      </c>
      <c r="AJ72" s="138" t="s">
        <v>563</v>
      </c>
      <c r="AK72" s="138" t="s">
        <v>564</v>
      </c>
      <c r="AL72" s="138" t="s">
        <v>565</v>
      </c>
      <c r="AM72" s="138" t="str">
        <f t="shared" si="12"/>
        <v>Q1-22
Underlying</v>
      </c>
      <c r="AN72" s="138" t="s">
        <v>572</v>
      </c>
      <c r="AO72" s="138" t="str">
        <f t="shared" si="12"/>
        <v>Q2-22
Underlying</v>
      </c>
      <c r="AP72" s="138" t="s">
        <v>577</v>
      </c>
      <c r="AQ72" s="138" t="str">
        <f t="shared" si="12"/>
        <v>Q3-22
Underlying</v>
      </c>
      <c r="AR72" s="138" t="s">
        <v>602</v>
      </c>
      <c r="AS72" s="410" t="s">
        <v>602</v>
      </c>
      <c r="AT72" s="138" t="s">
        <v>603</v>
      </c>
      <c r="AU72" s="138" t="s">
        <v>609</v>
      </c>
      <c r="AV72" s="138" t="s">
        <v>607</v>
      </c>
      <c r="AW72" s="138" t="s">
        <v>616</v>
      </c>
      <c r="AX72" s="138" t="s">
        <v>621</v>
      </c>
      <c r="AY72" s="138" t="s">
        <v>629</v>
      </c>
      <c r="AZ72" s="138" t="s">
        <v>630</v>
      </c>
      <c r="BA72" s="138" t="str">
        <f t="shared" si="12"/>
        <v>Q1-24
Underlying</v>
      </c>
      <c r="BC72" s="370" t="str">
        <f>LEFT($AV:$AV,2)&amp;"/"&amp;LEFT(BA:BA,2)</f>
        <v>Q1/Q1</v>
      </c>
      <c r="BD72" s="463"/>
    </row>
    <row r="73" spans="1:56" customFormat="1">
      <c r="A73" s="21"/>
      <c r="B73" s="327"/>
      <c r="C73" s="85"/>
      <c r="D73" s="85"/>
      <c r="E73" s="85"/>
      <c r="F73" s="85"/>
      <c r="G73" s="85"/>
      <c r="H73" s="85"/>
      <c r="I73" s="85"/>
      <c r="J73" s="85"/>
      <c r="K73" s="85"/>
      <c r="L73" s="85"/>
      <c r="M73" s="131"/>
      <c r="N73" s="131"/>
      <c r="O73" s="131"/>
      <c r="P73" s="131"/>
      <c r="Q73" s="85"/>
      <c r="R73" s="131"/>
      <c r="S73" s="131"/>
      <c r="T73" s="131"/>
      <c r="U73" s="131"/>
      <c r="V73" s="85"/>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402"/>
      <c r="AT73" s="131"/>
      <c r="AU73" s="131"/>
      <c r="AV73" s="131"/>
      <c r="AW73" s="131"/>
      <c r="AX73" s="131"/>
      <c r="AY73" s="131"/>
      <c r="AZ73" s="131"/>
      <c r="BA73" s="131"/>
      <c r="BC73" s="341"/>
      <c r="BD73" s="463"/>
    </row>
    <row r="74" spans="1:56" customFormat="1">
      <c r="A74" s="21" t="s">
        <v>149</v>
      </c>
      <c r="B74" s="328" t="s">
        <v>26</v>
      </c>
      <c r="C74" s="60">
        <v>408</v>
      </c>
      <c r="D74" s="60">
        <v>440</v>
      </c>
      <c r="E74" s="60">
        <v>377</v>
      </c>
      <c r="F74" s="60">
        <v>431</v>
      </c>
      <c r="G74" s="61">
        <f t="shared" ref="G74:G87" si="13">SUM(C74:F74)</f>
        <v>1656</v>
      </c>
      <c r="H74" s="60">
        <v>394.99255356384498</v>
      </c>
      <c r="I74" s="60">
        <v>442.99054160606403</v>
      </c>
      <c r="J74" s="74">
        <v>396.36910984275499</v>
      </c>
      <c r="K74" s="74">
        <v>443.01185794676502</v>
      </c>
      <c r="L74" s="61">
        <v>1677.3640629594299</v>
      </c>
      <c r="M74" s="139">
        <v>431.97720287701799</v>
      </c>
      <c r="N74" s="139">
        <v>475.89015773813998</v>
      </c>
      <c r="O74" s="139">
        <v>613.48324409126099</v>
      </c>
      <c r="P74" s="139">
        <v>733.52618274999395</v>
      </c>
      <c r="Q74" s="61">
        <v>2254.8767874564101</v>
      </c>
      <c r="R74" s="139">
        <v>644.05068740356398</v>
      </c>
      <c r="S74" s="139">
        <v>656.111593207792</v>
      </c>
      <c r="T74" s="139">
        <v>604.57354189705404</v>
      </c>
      <c r="U74" s="139">
        <v>599.74760400586194</v>
      </c>
      <c r="V74" s="61">
        <v>2504.4834265142699</v>
      </c>
      <c r="W74" s="139">
        <v>638.40901188263797</v>
      </c>
      <c r="X74" s="139">
        <v>655.71168570077305</v>
      </c>
      <c r="Y74" s="139">
        <v>639.83948406215995</v>
      </c>
      <c r="Z74" s="139">
        <v>702.28245868205795</v>
      </c>
      <c r="AA74" s="61">
        <v>2636.2426403276299</v>
      </c>
      <c r="AB74" s="139">
        <v>593.96661040951096</v>
      </c>
      <c r="AC74" s="139">
        <v>606.614606424371</v>
      </c>
      <c r="AD74" s="139">
        <v>609.11519732864394</v>
      </c>
      <c r="AE74" s="139">
        <v>712.37222751140303</v>
      </c>
      <c r="AF74" s="61">
        <v>2522.06864167393</v>
      </c>
      <c r="AG74" s="139">
        <v>752.80043909171695</v>
      </c>
      <c r="AH74" s="139">
        <v>832.353554127645</v>
      </c>
      <c r="AI74" s="139">
        <v>774.03073782971603</v>
      </c>
      <c r="AJ74" s="139">
        <v>776.874321996155</v>
      </c>
      <c r="AK74" s="61">
        <v>3136.05905304523</v>
      </c>
      <c r="AL74" s="139">
        <v>814.24736356466701</v>
      </c>
      <c r="AM74" s="139">
        <v>814.24736356466599</v>
      </c>
      <c r="AN74" s="139">
        <v>733.55427758298197</v>
      </c>
      <c r="AO74" s="139">
        <v>733.5542775829839</v>
      </c>
      <c r="AP74" s="139">
        <v>737.76559730442295</v>
      </c>
      <c r="AQ74" s="280">
        <v>737.76559730442</v>
      </c>
      <c r="AR74" s="139">
        <v>769.96171493903296</v>
      </c>
      <c r="AS74" s="280">
        <f>AU74-AM74-AO74-AQ74</f>
        <v>769.96171493902989</v>
      </c>
      <c r="AT74" s="90">
        <v>3055.5289533911</v>
      </c>
      <c r="AU74" s="90">
        <v>3055.5289533911</v>
      </c>
      <c r="AV74" s="139">
        <v>773.478593986227</v>
      </c>
      <c r="AW74" s="139">
        <v>803.03620154600605</v>
      </c>
      <c r="AX74" s="139">
        <v>759.62322557661105</v>
      </c>
      <c r="AY74" s="139">
        <v>786.35291531371604</v>
      </c>
      <c r="AZ74" s="61">
        <v>3122.49093642256</v>
      </c>
      <c r="BA74" s="139">
        <v>803.71537032082199</v>
      </c>
      <c r="BC74" s="165">
        <f t="shared" ref="BC74:BC87" si="14">IF(ISERROR($BA74/AV74),"ns",IF($BA74/AV74&gt;200%,"x"&amp;(ROUND($BA74/AV74,1)),IF($BA74/AV74&lt;0,"ns",$BA74/AV74-1)))</f>
        <v>3.9091936828872909E-2</v>
      </c>
      <c r="BD74" s="463"/>
    </row>
    <row r="75" spans="1:56" customFormat="1">
      <c r="A75" s="21" t="s">
        <v>150</v>
      </c>
      <c r="B75" s="329" t="s">
        <v>28</v>
      </c>
      <c r="C75" s="98">
        <v>-220</v>
      </c>
      <c r="D75" s="98">
        <v>-233</v>
      </c>
      <c r="E75" s="98">
        <v>-206</v>
      </c>
      <c r="F75" s="98">
        <v>-240</v>
      </c>
      <c r="G75" s="103">
        <f t="shared" si="13"/>
        <v>-899</v>
      </c>
      <c r="H75" s="92">
        <v>-216.43279772379501</v>
      </c>
      <c r="I75" s="92">
        <v>-227.252385815791</v>
      </c>
      <c r="J75" s="92">
        <v>-211.20890141213499</v>
      </c>
      <c r="K75" s="92">
        <v>-239.880438383984</v>
      </c>
      <c r="L75" s="93">
        <v>-894.77452333570398</v>
      </c>
      <c r="M75" s="92">
        <v>-230.12528665737401</v>
      </c>
      <c r="N75" s="92">
        <v>-236.016994169827</v>
      </c>
      <c r="O75" s="92">
        <v>-342.01896218826101</v>
      </c>
      <c r="P75" s="92">
        <v>-385.531391796604</v>
      </c>
      <c r="Q75" s="93">
        <v>-1193.6926348120701</v>
      </c>
      <c r="R75" s="92">
        <v>-343.81254155501739</v>
      </c>
      <c r="S75" s="92">
        <v>-347.58176809052679</v>
      </c>
      <c r="T75" s="92">
        <v>-336.06951950426281</v>
      </c>
      <c r="U75" s="92">
        <v>-333.0702061473757</v>
      </c>
      <c r="V75" s="93">
        <v>-1360.5340352971857</v>
      </c>
      <c r="W75" s="92">
        <v>-342.49146044035399</v>
      </c>
      <c r="X75" s="92">
        <v>-351.821857515369</v>
      </c>
      <c r="Y75" s="92">
        <v>-343.07569065892</v>
      </c>
      <c r="Z75" s="92">
        <v>-367.56466562539902</v>
      </c>
      <c r="AA75" s="93">
        <v>-1404.9536742400401</v>
      </c>
      <c r="AB75" s="92">
        <v>-338.05426109131201</v>
      </c>
      <c r="AC75" s="92">
        <v>-324.37712742222999</v>
      </c>
      <c r="AD75" s="92">
        <v>-328.85408591026101</v>
      </c>
      <c r="AE75" s="92">
        <v>-378.69554269156299</v>
      </c>
      <c r="AF75" s="93">
        <v>-1369.9810171153699</v>
      </c>
      <c r="AG75" s="92">
        <v>-383.28807495070498</v>
      </c>
      <c r="AH75" s="92">
        <v>-396.13852509683602</v>
      </c>
      <c r="AI75" s="92">
        <v>-390.26522740101302</v>
      </c>
      <c r="AJ75" s="92">
        <v>-395.48421046598702</v>
      </c>
      <c r="AK75" s="93">
        <v>-1565.1760379145401</v>
      </c>
      <c r="AL75" s="92">
        <v>-431.65628325367402</v>
      </c>
      <c r="AM75" s="92">
        <v>-431.65628325367402</v>
      </c>
      <c r="AN75" s="92">
        <v>-430.94721357881701</v>
      </c>
      <c r="AO75" s="92">
        <v>-430.94721357881895</v>
      </c>
      <c r="AP75" s="92">
        <v>-423.86486882704901</v>
      </c>
      <c r="AQ75" s="346">
        <v>-423.86486882704901</v>
      </c>
      <c r="AR75" s="92">
        <v>-423.49966050525001</v>
      </c>
      <c r="AS75" s="406">
        <f t="shared" ref="AS75:AS87" si="15">AU75-AM75-AO75-AQ75</f>
        <v>-423.49966050524802</v>
      </c>
      <c r="AT75" s="93">
        <v>-1709.96802616479</v>
      </c>
      <c r="AU75" s="93">
        <v>-1709.96802616479</v>
      </c>
      <c r="AV75" s="92">
        <v>-433.89614664020002</v>
      </c>
      <c r="AW75" s="92">
        <v>-439.16509724609801</v>
      </c>
      <c r="AX75" s="92">
        <v>-433.16089466408499</v>
      </c>
      <c r="AY75" s="92">
        <v>-435.01253815471199</v>
      </c>
      <c r="AZ75" s="93">
        <v>-1741.2346767050899</v>
      </c>
      <c r="BA75" s="92">
        <v>-448.817852733866</v>
      </c>
      <c r="BC75" s="165">
        <f t="shared" si="14"/>
        <v>3.4390040587384041E-2</v>
      </c>
      <c r="BD75" s="463"/>
    </row>
    <row r="76" spans="1:56" customFormat="1">
      <c r="A76" s="94" t="s">
        <v>151</v>
      </c>
      <c r="B76" s="330" t="s">
        <v>30</v>
      </c>
      <c r="C76" s="95"/>
      <c r="D76" s="95"/>
      <c r="E76" s="95"/>
      <c r="F76" s="96"/>
      <c r="G76" s="97"/>
      <c r="H76" s="96">
        <v>-1.39</v>
      </c>
      <c r="I76" s="96">
        <v>-0.20000000000000018</v>
      </c>
      <c r="J76" s="96">
        <v>0</v>
      </c>
      <c r="K76" s="96">
        <v>0</v>
      </c>
      <c r="L76" s="97">
        <v>-1.59</v>
      </c>
      <c r="M76" s="96">
        <v>-1.23</v>
      </c>
      <c r="N76" s="96">
        <v>-4.0000000000000036E-2</v>
      </c>
      <c r="O76" s="96">
        <v>0</v>
      </c>
      <c r="P76" s="96">
        <v>0</v>
      </c>
      <c r="Q76" s="97">
        <v>-1.27</v>
      </c>
      <c r="R76" s="96">
        <v>-1.4683899941599501</v>
      </c>
      <c r="S76" s="96">
        <v>4.0245825100432599E-2</v>
      </c>
      <c r="T76" s="96">
        <v>0</v>
      </c>
      <c r="U76" s="96">
        <v>0</v>
      </c>
      <c r="V76" s="97">
        <v>-1.4281441690595176</v>
      </c>
      <c r="W76" s="96">
        <v>-1.6</v>
      </c>
      <c r="X76" s="96">
        <v>-1.7349999999999999</v>
      </c>
      <c r="Y76" s="96">
        <v>0</v>
      </c>
      <c r="Z76" s="96">
        <v>0</v>
      </c>
      <c r="AA76" s="97">
        <v>-3.335</v>
      </c>
      <c r="AB76" s="96">
        <v>-3.5685959999999999</v>
      </c>
      <c r="AC76" s="96">
        <v>0.29359599999999997</v>
      </c>
      <c r="AD76" s="96">
        <v>0</v>
      </c>
      <c r="AE76" s="96">
        <v>0</v>
      </c>
      <c r="AF76" s="97">
        <v>-3.2749999999999999</v>
      </c>
      <c r="AG76" s="96">
        <v>-4.35591974</v>
      </c>
      <c r="AH76" s="96">
        <v>0.29291974000000032</v>
      </c>
      <c r="AI76" s="96">
        <v>0</v>
      </c>
      <c r="AJ76" s="96">
        <v>0</v>
      </c>
      <c r="AK76" s="97">
        <v>-4.0629999999999997</v>
      </c>
      <c r="AL76" s="96">
        <v>-4.5750000000000002</v>
      </c>
      <c r="AM76" s="96">
        <v>-4.5750000000000002</v>
      </c>
      <c r="AN76" s="96">
        <v>6.0000000000002274E-3</v>
      </c>
      <c r="AO76" s="96">
        <v>6.0000000000002274E-3</v>
      </c>
      <c r="AP76" s="96">
        <v>0</v>
      </c>
      <c r="AQ76" s="347">
        <v>0</v>
      </c>
      <c r="AR76" s="96">
        <v>0</v>
      </c>
      <c r="AS76" s="347">
        <f t="shared" si="15"/>
        <v>0</v>
      </c>
      <c r="AT76" s="97">
        <v>-4.569</v>
      </c>
      <c r="AU76" s="97">
        <v>-4.569</v>
      </c>
      <c r="AV76" s="96">
        <v>-3.415</v>
      </c>
      <c r="AW76" s="96">
        <v>-9.0357800000000488E-3</v>
      </c>
      <c r="AX76" s="96">
        <v>0</v>
      </c>
      <c r="AY76" s="96">
        <v>0</v>
      </c>
      <c r="AZ76" s="97">
        <v>-3.4240357800000001</v>
      </c>
      <c r="BA76" s="96">
        <v>0</v>
      </c>
      <c r="BC76" s="165">
        <f t="shared" si="14"/>
        <v>-1</v>
      </c>
      <c r="BD76" s="463"/>
    </row>
    <row r="77" spans="1:56" customFormat="1">
      <c r="A77" s="21" t="s">
        <v>152</v>
      </c>
      <c r="B77" s="328" t="s">
        <v>32</v>
      </c>
      <c r="C77" s="60">
        <v>188</v>
      </c>
      <c r="D77" s="60">
        <v>207</v>
      </c>
      <c r="E77" s="60">
        <v>171</v>
      </c>
      <c r="F77" s="60">
        <v>191</v>
      </c>
      <c r="G77" s="61">
        <f t="shared" si="13"/>
        <v>757</v>
      </c>
      <c r="H77" s="60">
        <v>178.55975584005</v>
      </c>
      <c r="I77" s="60">
        <v>215.738155790273</v>
      </c>
      <c r="J77" s="74">
        <v>185.16020843061901</v>
      </c>
      <c r="K77" s="74">
        <v>203.13141956278201</v>
      </c>
      <c r="L77" s="61">
        <v>782.58953962372402</v>
      </c>
      <c r="M77" s="139">
        <v>201.85191621964401</v>
      </c>
      <c r="N77" s="139">
        <v>239.873163568313</v>
      </c>
      <c r="O77" s="139">
        <v>271.46428190300003</v>
      </c>
      <c r="P77" s="139">
        <v>347.99479095339001</v>
      </c>
      <c r="Q77" s="61">
        <v>1061.184152644347</v>
      </c>
      <c r="R77" s="139">
        <v>300.23814584854665</v>
      </c>
      <c r="S77" s="139">
        <v>308.5298251172652</v>
      </c>
      <c r="T77" s="139">
        <v>268.5040223927902</v>
      </c>
      <c r="U77" s="139">
        <v>266.67739785848727</v>
      </c>
      <c r="V77" s="61">
        <v>1143.9493912170842</v>
      </c>
      <c r="W77" s="139">
        <v>295.91755144228398</v>
      </c>
      <c r="X77" s="139">
        <v>303.88982818540302</v>
      </c>
      <c r="Y77" s="139">
        <v>296.76379340324098</v>
      </c>
      <c r="Z77" s="139">
        <v>334.717793056657</v>
      </c>
      <c r="AA77" s="61">
        <v>1231.2889660875801</v>
      </c>
      <c r="AB77" s="139">
        <v>255.91234931819801</v>
      </c>
      <c r="AC77" s="139">
        <v>282.23747900214101</v>
      </c>
      <c r="AD77" s="139">
        <v>280.26111141838197</v>
      </c>
      <c r="AE77" s="139">
        <v>333.67668481983901</v>
      </c>
      <c r="AF77" s="61">
        <v>1152.08762455856</v>
      </c>
      <c r="AG77" s="139">
        <v>369.51236414101101</v>
      </c>
      <c r="AH77" s="139">
        <v>436.21502903080801</v>
      </c>
      <c r="AI77" s="139">
        <v>383.76551042870301</v>
      </c>
      <c r="AJ77" s="139">
        <v>381.39011153016895</v>
      </c>
      <c r="AK77" s="61">
        <v>1570.88301513069</v>
      </c>
      <c r="AL77" s="139">
        <v>382.59108031099299</v>
      </c>
      <c r="AM77" s="139">
        <v>382.59108031099299</v>
      </c>
      <c r="AN77" s="139">
        <v>302.60706400416598</v>
      </c>
      <c r="AO77" s="139">
        <v>302.60706400416495</v>
      </c>
      <c r="AP77" s="139">
        <v>313.900728477374</v>
      </c>
      <c r="AQ77" s="280">
        <v>313.90072847737406</v>
      </c>
      <c r="AR77" s="139">
        <v>346.46205443378102</v>
      </c>
      <c r="AS77" s="280">
        <f t="shared" si="15"/>
        <v>346.46205443377801</v>
      </c>
      <c r="AT77" s="90">
        <v>1345.56092722631</v>
      </c>
      <c r="AU77" s="90">
        <v>1345.56092722631</v>
      </c>
      <c r="AV77" s="139">
        <v>339.58244734602698</v>
      </c>
      <c r="AW77" s="139">
        <v>363.87110429990798</v>
      </c>
      <c r="AX77" s="139">
        <v>326.46233091252702</v>
      </c>
      <c r="AY77" s="139">
        <v>351.34037715900598</v>
      </c>
      <c r="AZ77" s="61">
        <v>1381.2562597174699</v>
      </c>
      <c r="BA77" s="139">
        <v>354.89751758695502</v>
      </c>
      <c r="BC77" s="165">
        <f t="shared" si="14"/>
        <v>4.5099711014575217E-2</v>
      </c>
      <c r="BD77" s="463"/>
    </row>
    <row r="78" spans="1:56" customFormat="1">
      <c r="A78" s="21" t="s">
        <v>153</v>
      </c>
      <c r="B78" s="329" t="s">
        <v>34</v>
      </c>
      <c r="C78" s="98">
        <v>-3</v>
      </c>
      <c r="D78" s="98">
        <v>-2</v>
      </c>
      <c r="E78" s="98">
        <v>0</v>
      </c>
      <c r="F78" s="98">
        <v>-1</v>
      </c>
      <c r="G78" s="103">
        <f t="shared" si="13"/>
        <v>-6</v>
      </c>
      <c r="H78" s="98">
        <v>-4.1706653885817298E-2</v>
      </c>
      <c r="I78" s="98">
        <v>0.19998685011762901</v>
      </c>
      <c r="J78" s="72">
        <v>-0.56607719267494405</v>
      </c>
      <c r="K78" s="72">
        <v>-0.149218735620677</v>
      </c>
      <c r="L78" s="103">
        <v>-0.55701573206380905</v>
      </c>
      <c r="M78" s="136">
        <v>-0.95125219803633898</v>
      </c>
      <c r="N78" s="136">
        <v>-2.2751861707230998</v>
      </c>
      <c r="O78" s="136">
        <v>-1.93514248182122</v>
      </c>
      <c r="P78" s="136">
        <v>-8.1166694314034498</v>
      </c>
      <c r="Q78" s="103">
        <v>-13.2782502819841</v>
      </c>
      <c r="R78" s="136">
        <v>-4.00351576473264</v>
      </c>
      <c r="S78" s="136">
        <v>-5.8697942438310804</v>
      </c>
      <c r="T78" s="136">
        <v>11.9392595257859</v>
      </c>
      <c r="U78" s="136">
        <v>-13.314550388820299</v>
      </c>
      <c r="V78" s="103">
        <v>-11.2486008715981</v>
      </c>
      <c r="W78" s="136">
        <v>5.11309458706915</v>
      </c>
      <c r="X78" s="136">
        <v>-2.47354116439393</v>
      </c>
      <c r="Y78" s="136">
        <v>-9.6528891667582499</v>
      </c>
      <c r="Z78" s="136">
        <v>-3.6827783749387302</v>
      </c>
      <c r="AA78" s="103">
        <v>-10.6961141190218</v>
      </c>
      <c r="AB78" s="136">
        <v>-13.056132513650599</v>
      </c>
      <c r="AC78" s="136">
        <v>-4.1762672057972399</v>
      </c>
      <c r="AD78" s="136">
        <v>-2.68397663480556</v>
      </c>
      <c r="AE78" s="136">
        <v>-2.9181103367931498</v>
      </c>
      <c r="AF78" s="103">
        <v>-22.8344866910466</v>
      </c>
      <c r="AG78" s="136">
        <v>-2.1363944200315901</v>
      </c>
      <c r="AH78" s="136">
        <v>-17.842075947760499</v>
      </c>
      <c r="AI78" s="136">
        <v>6.7640796259050102</v>
      </c>
      <c r="AJ78" s="136">
        <v>1.0699439338836201</v>
      </c>
      <c r="AK78" s="103">
        <v>-12.144446808003501</v>
      </c>
      <c r="AL78" s="136">
        <v>-3.9970407486142601</v>
      </c>
      <c r="AM78" s="136">
        <v>-3.9970407486142601</v>
      </c>
      <c r="AN78" s="136">
        <v>-3.6956952956302298</v>
      </c>
      <c r="AO78" s="136">
        <v>-3.6956952956302396</v>
      </c>
      <c r="AP78" s="136">
        <v>-0.44271425347073601</v>
      </c>
      <c r="AQ78" s="279">
        <v>-0.44271425347073112</v>
      </c>
      <c r="AR78" s="136">
        <v>-3.97991926719352</v>
      </c>
      <c r="AS78" s="279">
        <f t="shared" si="15"/>
        <v>-3.9799192671935693</v>
      </c>
      <c r="AT78" s="93">
        <v>-12.1153695649088</v>
      </c>
      <c r="AU78" s="93">
        <v>-12.1153695649088</v>
      </c>
      <c r="AV78" s="136">
        <v>-0.56764190179774798</v>
      </c>
      <c r="AW78" s="136">
        <v>-2.1886794522782602</v>
      </c>
      <c r="AX78" s="136">
        <v>-0.73404916960897604</v>
      </c>
      <c r="AY78" s="136">
        <v>0.86874136105062405</v>
      </c>
      <c r="AZ78" s="103">
        <v>-2.6216291626343602</v>
      </c>
      <c r="BA78" s="136">
        <v>-0.27416279046655601</v>
      </c>
      <c r="BC78" s="165">
        <f t="shared" si="14"/>
        <v>-0.5170145304667082</v>
      </c>
      <c r="BD78" s="463"/>
    </row>
    <row r="79" spans="1:56" customFormat="1">
      <c r="A79" s="21" t="s">
        <v>154</v>
      </c>
      <c r="B79" s="329" t="s">
        <v>38</v>
      </c>
      <c r="C79" s="98">
        <v>6</v>
      </c>
      <c r="D79" s="98">
        <v>6</v>
      </c>
      <c r="E79" s="98">
        <v>7</v>
      </c>
      <c r="F79" s="98">
        <v>6</v>
      </c>
      <c r="G79" s="103">
        <f t="shared" si="13"/>
        <v>25</v>
      </c>
      <c r="H79" s="98">
        <v>6.5160359255694296</v>
      </c>
      <c r="I79" s="98">
        <v>6.2281544665059698</v>
      </c>
      <c r="J79" s="72">
        <v>8.0378099897328905</v>
      </c>
      <c r="K79" s="72">
        <v>7.6243254800090998</v>
      </c>
      <c r="L79" s="103">
        <v>28.4063258618174</v>
      </c>
      <c r="M79" s="136">
        <v>7.5885241425724699</v>
      </c>
      <c r="N79" s="136">
        <v>7.8746406674648801</v>
      </c>
      <c r="O79" s="136">
        <v>8.9284584579462791</v>
      </c>
      <c r="P79" s="136">
        <v>8.5511385756633107</v>
      </c>
      <c r="Q79" s="103">
        <v>32.942761843646899</v>
      </c>
      <c r="R79" s="136">
        <v>11.623776606623199</v>
      </c>
      <c r="S79" s="136">
        <v>13.555607787545499</v>
      </c>
      <c r="T79" s="136">
        <v>12.327286665449</v>
      </c>
      <c r="U79" s="136">
        <v>9.8545942988773003</v>
      </c>
      <c r="V79" s="103">
        <v>47.361265358494997</v>
      </c>
      <c r="W79" s="136">
        <v>12.6556766386996</v>
      </c>
      <c r="X79" s="136">
        <v>11.9449422141913</v>
      </c>
      <c r="Y79" s="136">
        <v>7.85972612267767</v>
      </c>
      <c r="Z79" s="136">
        <v>13.531934511902801</v>
      </c>
      <c r="AA79" s="103">
        <v>45.9922794874714</v>
      </c>
      <c r="AB79" s="136">
        <v>13.8041454863755</v>
      </c>
      <c r="AC79" s="136">
        <v>15.1203231478208</v>
      </c>
      <c r="AD79" s="136">
        <v>16.7764041447479</v>
      </c>
      <c r="AE79" s="136">
        <v>20.286614559005901</v>
      </c>
      <c r="AF79" s="103">
        <v>65.9874873379501</v>
      </c>
      <c r="AG79" s="136">
        <v>17.709730180492201</v>
      </c>
      <c r="AH79" s="136">
        <v>20.5810987759703</v>
      </c>
      <c r="AI79" s="136">
        <v>24.754218513001799</v>
      </c>
      <c r="AJ79" s="136">
        <v>21.232935965778999</v>
      </c>
      <c r="AK79" s="103">
        <v>84.2779834352433</v>
      </c>
      <c r="AL79" s="136">
        <v>19.754686936848401</v>
      </c>
      <c r="AM79" s="136">
        <v>19.754686936848401</v>
      </c>
      <c r="AN79" s="136">
        <v>21.027827086684699</v>
      </c>
      <c r="AO79" s="136">
        <v>21.027827086684702</v>
      </c>
      <c r="AP79" s="136">
        <v>23.512142924900399</v>
      </c>
      <c r="AQ79" s="279">
        <v>23.512142924900395</v>
      </c>
      <c r="AR79" s="136">
        <v>23.893739326168799</v>
      </c>
      <c r="AS79" s="279">
        <f t="shared" si="15"/>
        <v>23.893739326168799</v>
      </c>
      <c r="AT79" s="97">
        <v>88.188396274602297</v>
      </c>
      <c r="AU79" s="97">
        <v>88.188396274602297</v>
      </c>
      <c r="AV79" s="136">
        <v>21.967398501219499</v>
      </c>
      <c r="AW79" s="136">
        <v>27.2595846418597</v>
      </c>
      <c r="AX79" s="136">
        <v>23.9891602105488</v>
      </c>
      <c r="AY79" s="136">
        <v>28.788335681487698</v>
      </c>
      <c r="AZ79" s="103">
        <v>102.00447903511601</v>
      </c>
      <c r="BA79" s="136">
        <v>28.637764832485502</v>
      </c>
      <c r="BC79" s="165">
        <f t="shared" si="14"/>
        <v>0.30364844207181396</v>
      </c>
      <c r="BD79" s="463"/>
    </row>
    <row r="80" spans="1:56" customFormat="1">
      <c r="A80" s="21" t="s">
        <v>155</v>
      </c>
      <c r="B80" s="329" t="s">
        <v>40</v>
      </c>
      <c r="C80" s="98">
        <v>0</v>
      </c>
      <c r="D80" s="98">
        <v>10</v>
      </c>
      <c r="E80" s="98">
        <v>0</v>
      </c>
      <c r="F80" s="98">
        <v>3</v>
      </c>
      <c r="G80" s="103">
        <f t="shared" si="13"/>
        <v>13</v>
      </c>
      <c r="H80" s="98">
        <v>2.5879716784419097E-4</v>
      </c>
      <c r="I80" s="98">
        <v>1.3945765098309301E-2</v>
      </c>
      <c r="J80" s="72">
        <v>1.08899358968714E-2</v>
      </c>
      <c r="K80" s="72">
        <v>-3.3568880635185499E-3</v>
      </c>
      <c r="L80" s="103">
        <v>2.17376100995063E-2</v>
      </c>
      <c r="M80" s="136">
        <v>-1.1659999999999999</v>
      </c>
      <c r="N80" s="136">
        <v>1.8609493704176899E-2</v>
      </c>
      <c r="O80" s="136">
        <v>-6.7323688667256396E-2</v>
      </c>
      <c r="P80" s="136">
        <v>-0.10194425182572101</v>
      </c>
      <c r="Q80" s="103">
        <v>-1.3166584467888001</v>
      </c>
      <c r="R80" s="136">
        <v>0.15975129642652899</v>
      </c>
      <c r="S80" s="136">
        <v>-0.267481387041479</v>
      </c>
      <c r="T80" s="136">
        <v>-2.81026639275034E-2</v>
      </c>
      <c r="U80" s="136">
        <v>2.1697035938539399E-2</v>
      </c>
      <c r="V80" s="103">
        <v>-0.114135718603914</v>
      </c>
      <c r="W80" s="136">
        <v>5.0887122404694798E-3</v>
      </c>
      <c r="X80" s="136">
        <v>-0.206408144337135</v>
      </c>
      <c r="Y80" s="136">
        <v>0.17857531844473001</v>
      </c>
      <c r="Z80" s="136">
        <v>1.18999037627677E-2</v>
      </c>
      <c r="AA80" s="103">
        <v>-1.08442098891669E-2</v>
      </c>
      <c r="AB80" s="136">
        <v>2.0586292003031002E-2</v>
      </c>
      <c r="AC80" s="136">
        <v>-4.6996550168744699E-4</v>
      </c>
      <c r="AD80" s="136">
        <v>-0.78080521592808905</v>
      </c>
      <c r="AE80" s="136">
        <v>0.78892400479411695</v>
      </c>
      <c r="AF80" s="103">
        <v>2.82351153673716E-2</v>
      </c>
      <c r="AG80" s="136">
        <v>4.0265310433232997E-2</v>
      </c>
      <c r="AH80" s="136">
        <v>5.2431123062227402E-3</v>
      </c>
      <c r="AI80" s="136">
        <v>-0.20428700474521899</v>
      </c>
      <c r="AJ80" s="136">
        <v>5.4057601480677002E-2</v>
      </c>
      <c r="AK80" s="103">
        <v>-0.10472098052508599</v>
      </c>
      <c r="AL80" s="136">
        <v>0.49104342986168997</v>
      </c>
      <c r="AM80" s="136">
        <v>0.49104342986168997</v>
      </c>
      <c r="AN80" s="136">
        <v>3.57954527072302</v>
      </c>
      <c r="AO80" s="136">
        <v>3.57954527072302</v>
      </c>
      <c r="AP80" s="136">
        <v>3.8866137082357498E-2</v>
      </c>
      <c r="AQ80" s="279">
        <v>3.8866137082360197E-2</v>
      </c>
      <c r="AR80" s="136">
        <v>-0.108718440381406</v>
      </c>
      <c r="AS80" s="279">
        <f t="shared" si="15"/>
        <v>-0.1087184403814101</v>
      </c>
      <c r="AT80" s="93">
        <v>4.0007363972856602</v>
      </c>
      <c r="AU80" s="93">
        <v>4.0007363972856602</v>
      </c>
      <c r="AV80" s="136">
        <v>4.28022819946971E-2</v>
      </c>
      <c r="AW80" s="136">
        <v>3.8939443105805202E-2</v>
      </c>
      <c r="AX80" s="136">
        <v>-2.0627254476738699</v>
      </c>
      <c r="AY80" s="136">
        <v>-2.9514385115946098</v>
      </c>
      <c r="AZ80" s="103">
        <v>-4.93242223416798</v>
      </c>
      <c r="BA80" s="136">
        <v>0.148447558985038</v>
      </c>
      <c r="BC80" s="165" t="str">
        <f t="shared" si="14"/>
        <v>x3,5</v>
      </c>
      <c r="BD80" s="463"/>
    </row>
    <row r="81" spans="1:56" customFormat="1">
      <c r="A81" s="21" t="s">
        <v>156</v>
      </c>
      <c r="B81" s="329" t="s">
        <v>42</v>
      </c>
      <c r="C81" s="98">
        <v>0</v>
      </c>
      <c r="D81" s="98">
        <v>0</v>
      </c>
      <c r="E81" s="98">
        <v>0</v>
      </c>
      <c r="F81" s="98">
        <v>0</v>
      </c>
      <c r="G81" s="103">
        <f t="shared" si="13"/>
        <v>0</v>
      </c>
      <c r="H81" s="98">
        <v>0</v>
      </c>
      <c r="I81" s="98">
        <v>0</v>
      </c>
      <c r="J81" s="72">
        <v>0</v>
      </c>
      <c r="K81" s="72">
        <v>0</v>
      </c>
      <c r="L81" s="103">
        <v>0</v>
      </c>
      <c r="M81" s="136">
        <v>0</v>
      </c>
      <c r="N81" s="136">
        <v>0</v>
      </c>
      <c r="O81" s="136">
        <v>0</v>
      </c>
      <c r="P81" s="136">
        <v>0</v>
      </c>
      <c r="Q81" s="103">
        <v>0</v>
      </c>
      <c r="R81" s="136">
        <v>0</v>
      </c>
      <c r="S81" s="136">
        <v>0</v>
      </c>
      <c r="T81" s="136">
        <v>0</v>
      </c>
      <c r="U81" s="136">
        <v>0</v>
      </c>
      <c r="V81" s="103">
        <v>0</v>
      </c>
      <c r="W81" s="136">
        <v>0</v>
      </c>
      <c r="X81" s="136">
        <v>0</v>
      </c>
      <c r="Y81" s="136">
        <v>0</v>
      </c>
      <c r="Z81" s="136">
        <v>0</v>
      </c>
      <c r="AA81" s="103">
        <v>0</v>
      </c>
      <c r="AB81" s="136">
        <v>0</v>
      </c>
      <c r="AC81" s="136">
        <v>0</v>
      </c>
      <c r="AD81" s="136">
        <v>0</v>
      </c>
      <c r="AE81" s="136">
        <v>0</v>
      </c>
      <c r="AF81" s="103">
        <v>0</v>
      </c>
      <c r="AG81" s="136">
        <v>0</v>
      </c>
      <c r="AH81" s="136">
        <v>0</v>
      </c>
      <c r="AI81" s="136">
        <v>0</v>
      </c>
      <c r="AJ81" s="136">
        <v>0</v>
      </c>
      <c r="AK81" s="103">
        <v>0</v>
      </c>
      <c r="AL81" s="136">
        <v>0</v>
      </c>
      <c r="AM81" s="136">
        <v>0</v>
      </c>
      <c r="AN81" s="136">
        <v>0</v>
      </c>
      <c r="AO81" s="136">
        <v>0</v>
      </c>
      <c r="AP81" s="136">
        <v>0</v>
      </c>
      <c r="AQ81" s="279">
        <v>0</v>
      </c>
      <c r="AR81" s="136">
        <v>0</v>
      </c>
      <c r="AS81" s="279">
        <f t="shared" si="15"/>
        <v>0</v>
      </c>
      <c r="AT81" s="93">
        <v>0</v>
      </c>
      <c r="AU81" s="93">
        <v>0</v>
      </c>
      <c r="AV81" s="136">
        <v>0</v>
      </c>
      <c r="AW81" s="136">
        <v>0</v>
      </c>
      <c r="AX81" s="136">
        <v>0</v>
      </c>
      <c r="AY81" s="136">
        <v>0</v>
      </c>
      <c r="AZ81" s="103">
        <v>0</v>
      </c>
      <c r="BA81" s="136">
        <v>0</v>
      </c>
      <c r="BC81" s="165" t="str">
        <f t="shared" si="14"/>
        <v>ns</v>
      </c>
      <c r="BD81" s="463"/>
    </row>
    <row r="82" spans="1:56" customFormat="1">
      <c r="A82" s="21" t="s">
        <v>157</v>
      </c>
      <c r="B82" s="328" t="s">
        <v>44</v>
      </c>
      <c r="C82" s="60">
        <v>191</v>
      </c>
      <c r="D82" s="60">
        <v>221</v>
      </c>
      <c r="E82" s="60">
        <v>178</v>
      </c>
      <c r="F82" s="60">
        <v>199</v>
      </c>
      <c r="G82" s="61">
        <f t="shared" si="13"/>
        <v>789</v>
      </c>
      <c r="H82" s="60">
        <v>185.03434390890101</v>
      </c>
      <c r="I82" s="60">
        <v>222.18024287199501</v>
      </c>
      <c r="J82" s="74">
        <v>192.64283116357399</v>
      </c>
      <c r="K82" s="74">
        <v>210.60316941910699</v>
      </c>
      <c r="L82" s="61">
        <v>810.46058736357804</v>
      </c>
      <c r="M82" s="139">
        <v>207.32318816418001</v>
      </c>
      <c r="N82" s="139">
        <v>245.49122755875899</v>
      </c>
      <c r="O82" s="139">
        <v>278.390274190458</v>
      </c>
      <c r="P82" s="139">
        <v>348.32731584582399</v>
      </c>
      <c r="Q82" s="61">
        <v>1079.532005759221</v>
      </c>
      <c r="R82" s="139">
        <v>308.01815798686363</v>
      </c>
      <c r="S82" s="139">
        <v>315.94815727393819</v>
      </c>
      <c r="T82" s="139">
        <v>292.74246592009717</v>
      </c>
      <c r="U82" s="139">
        <v>263.23913880448225</v>
      </c>
      <c r="V82" s="61">
        <v>1179.9479199853843</v>
      </c>
      <c r="W82" s="139">
        <v>313.691411380293</v>
      </c>
      <c r="X82" s="139">
        <v>313.154821090864</v>
      </c>
      <c r="Y82" s="139">
        <v>295.14920567760498</v>
      </c>
      <c r="Z82" s="139">
        <v>344.578849097383</v>
      </c>
      <c r="AA82" s="61">
        <v>1266.5742872461401</v>
      </c>
      <c r="AB82" s="139">
        <v>256.68094858292602</v>
      </c>
      <c r="AC82" s="139">
        <v>293.18106497866199</v>
      </c>
      <c r="AD82" s="139">
        <v>293.572733712397</v>
      </c>
      <c r="AE82" s="139">
        <v>351.83411304684603</v>
      </c>
      <c r="AF82" s="61">
        <v>1195.2688603208301</v>
      </c>
      <c r="AG82" s="139">
        <v>385.125965211905</v>
      </c>
      <c r="AH82" s="139">
        <v>438.95929497132499</v>
      </c>
      <c r="AI82" s="139">
        <v>415.07952156286399</v>
      </c>
      <c r="AJ82" s="139">
        <v>403.74704903131197</v>
      </c>
      <c r="AK82" s="61">
        <v>1642.9118307774099</v>
      </c>
      <c r="AL82" s="139">
        <v>398.83976992908902</v>
      </c>
      <c r="AM82" s="139">
        <v>398.83976992908799</v>
      </c>
      <c r="AN82" s="139">
        <v>323.518741065943</v>
      </c>
      <c r="AO82" s="139">
        <v>323.518741065943</v>
      </c>
      <c r="AP82" s="139">
        <v>337.00902328588597</v>
      </c>
      <c r="AQ82" s="280">
        <v>337.00902328588916</v>
      </c>
      <c r="AR82" s="139">
        <v>366.26715605237598</v>
      </c>
      <c r="AS82" s="280">
        <f t="shared" si="15"/>
        <v>366.26715605236984</v>
      </c>
      <c r="AT82" s="90">
        <v>1425.6346903332901</v>
      </c>
      <c r="AU82" s="90">
        <v>1425.6346903332901</v>
      </c>
      <c r="AV82" s="139">
        <v>361.02500622744299</v>
      </c>
      <c r="AW82" s="139">
        <v>388.98094893259503</v>
      </c>
      <c r="AX82" s="139">
        <v>347.65471650579099</v>
      </c>
      <c r="AY82" s="139">
        <v>378.046015689949</v>
      </c>
      <c r="AZ82" s="61">
        <v>1475.7066873557801</v>
      </c>
      <c r="BA82" s="139">
        <v>383.409567187959</v>
      </c>
      <c r="BC82" s="165">
        <f t="shared" si="14"/>
        <v>6.2002799181212209E-2</v>
      </c>
      <c r="BD82" s="463"/>
    </row>
    <row r="83" spans="1:56" customFormat="1">
      <c r="A83" s="21" t="s">
        <v>158</v>
      </c>
      <c r="B83" s="329" t="s">
        <v>46</v>
      </c>
      <c r="C83" s="98">
        <v>-66</v>
      </c>
      <c r="D83" s="98">
        <v>-78</v>
      </c>
      <c r="E83" s="98">
        <v>-59</v>
      </c>
      <c r="F83" s="98">
        <v>-77</v>
      </c>
      <c r="G83" s="103">
        <f t="shared" si="13"/>
        <v>-280</v>
      </c>
      <c r="H83" s="98">
        <v>-57.845181918744203</v>
      </c>
      <c r="I83" s="98">
        <v>-76.483957787874502</v>
      </c>
      <c r="J83" s="72">
        <v>-57.724194756585199</v>
      </c>
      <c r="K83" s="72">
        <v>-60.463196541017297</v>
      </c>
      <c r="L83" s="103">
        <v>-252.51653100422101</v>
      </c>
      <c r="M83" s="136">
        <v>-66.8715546728871</v>
      </c>
      <c r="N83" s="136">
        <v>-87.832301059006497</v>
      </c>
      <c r="O83" s="136">
        <v>-76.538253414192553</v>
      </c>
      <c r="P83" s="136">
        <v>-100.2787051454264</v>
      </c>
      <c r="Q83" s="103">
        <v>-331.52081429151252</v>
      </c>
      <c r="R83" s="136">
        <v>-86.874145510950129</v>
      </c>
      <c r="S83" s="136">
        <v>-84.901782720578495</v>
      </c>
      <c r="T83" s="136">
        <v>-79.845704207326193</v>
      </c>
      <c r="U83" s="136">
        <v>-59.6324121963343</v>
      </c>
      <c r="V83" s="103">
        <v>-311.25404463518868</v>
      </c>
      <c r="W83" s="136">
        <v>-86.218789124364903</v>
      </c>
      <c r="X83" s="136">
        <v>-72.665004957386202</v>
      </c>
      <c r="Y83" s="136">
        <v>-82.245740819485206</v>
      </c>
      <c r="Z83" s="136">
        <v>-84.928313251456004</v>
      </c>
      <c r="AA83" s="103">
        <v>-326.05784815269197</v>
      </c>
      <c r="AB83" s="136">
        <v>-68.634504105340696</v>
      </c>
      <c r="AC83" s="136">
        <v>-76.997021550058605</v>
      </c>
      <c r="AD83" s="136">
        <v>-77.439701092821593</v>
      </c>
      <c r="AE83" s="136">
        <v>-84.132985276949</v>
      </c>
      <c r="AF83" s="103">
        <v>-307.20421202517002</v>
      </c>
      <c r="AG83" s="136">
        <v>-96.357049899299099</v>
      </c>
      <c r="AH83" s="136">
        <v>-112.54971083056067</v>
      </c>
      <c r="AI83" s="136">
        <v>-101.070113026591</v>
      </c>
      <c r="AJ83" s="136">
        <v>-91.978771315980296</v>
      </c>
      <c r="AK83" s="103">
        <v>-401.95564507243097</v>
      </c>
      <c r="AL83" s="136">
        <v>-94.874456272889304</v>
      </c>
      <c r="AM83" s="136">
        <v>-94.874456272889304</v>
      </c>
      <c r="AN83" s="136">
        <v>-76.282497082929865</v>
      </c>
      <c r="AO83" s="136">
        <v>-76.282497082930178</v>
      </c>
      <c r="AP83" s="136">
        <v>-76.310083422020639</v>
      </c>
      <c r="AQ83" s="279">
        <v>-76.31008342202054</v>
      </c>
      <c r="AR83" s="136">
        <v>-86.901933924807395</v>
      </c>
      <c r="AS83" s="279">
        <f t="shared" si="15"/>
        <v>-86.901933924806997</v>
      </c>
      <c r="AT83" s="93">
        <v>-334.368970702647</v>
      </c>
      <c r="AU83" s="93">
        <v>-334.368970702647</v>
      </c>
      <c r="AV83" s="136">
        <v>-82.918753358096794</v>
      </c>
      <c r="AW83" s="136">
        <v>-90.810745744600396</v>
      </c>
      <c r="AX83" s="136">
        <v>-79.768588462002498</v>
      </c>
      <c r="AY83" s="136">
        <v>-88.657601958801806</v>
      </c>
      <c r="AZ83" s="103">
        <v>-342.15568952350202</v>
      </c>
      <c r="BA83" s="136">
        <v>-88.301294017912994</v>
      </c>
      <c r="BC83" s="165">
        <f t="shared" si="14"/>
        <v>6.4913429614298579E-2</v>
      </c>
      <c r="BD83" s="463"/>
    </row>
    <row r="84" spans="1:56" customFormat="1">
      <c r="A84" s="21" t="s">
        <v>159</v>
      </c>
      <c r="B84" s="329" t="s">
        <v>48</v>
      </c>
      <c r="C84" s="98">
        <v>0</v>
      </c>
      <c r="D84" s="98">
        <v>0</v>
      </c>
      <c r="E84" s="98">
        <v>0</v>
      </c>
      <c r="F84" s="98">
        <v>0</v>
      </c>
      <c r="G84" s="103">
        <f t="shared" si="13"/>
        <v>0</v>
      </c>
      <c r="H84" s="98">
        <v>0</v>
      </c>
      <c r="I84" s="98">
        <v>0</v>
      </c>
      <c r="J84" s="72">
        <v>0</v>
      </c>
      <c r="K84" s="72">
        <v>0</v>
      </c>
      <c r="L84" s="103">
        <v>0</v>
      </c>
      <c r="M84" s="136">
        <v>0</v>
      </c>
      <c r="N84" s="136">
        <v>0</v>
      </c>
      <c r="O84" s="136">
        <v>0</v>
      </c>
      <c r="P84" s="136">
        <v>0</v>
      </c>
      <c r="Q84" s="103">
        <v>0</v>
      </c>
      <c r="R84" s="136">
        <v>0</v>
      </c>
      <c r="S84" s="136">
        <v>0</v>
      </c>
      <c r="T84" s="136">
        <v>0</v>
      </c>
      <c r="U84" s="136">
        <v>0</v>
      </c>
      <c r="V84" s="103">
        <v>0</v>
      </c>
      <c r="W84" s="136">
        <v>0</v>
      </c>
      <c r="X84" s="136">
        <v>0</v>
      </c>
      <c r="Y84" s="136">
        <v>0</v>
      </c>
      <c r="Z84" s="136">
        <v>0</v>
      </c>
      <c r="AA84" s="103">
        <v>0</v>
      </c>
      <c r="AB84" s="136">
        <v>0</v>
      </c>
      <c r="AC84" s="136">
        <v>0</v>
      </c>
      <c r="AD84" s="136">
        <v>0</v>
      </c>
      <c r="AE84" s="136">
        <v>0</v>
      </c>
      <c r="AF84" s="103">
        <v>0</v>
      </c>
      <c r="AG84" s="136">
        <v>0</v>
      </c>
      <c r="AH84" s="136">
        <v>0</v>
      </c>
      <c r="AI84" s="136">
        <v>0</v>
      </c>
      <c r="AJ84" s="136">
        <v>0</v>
      </c>
      <c r="AK84" s="103">
        <v>0</v>
      </c>
      <c r="AL84" s="136">
        <v>0</v>
      </c>
      <c r="AM84" s="136">
        <v>0</v>
      </c>
      <c r="AN84" s="136">
        <v>0</v>
      </c>
      <c r="AO84" s="136">
        <v>0</v>
      </c>
      <c r="AP84" s="136">
        <v>0</v>
      </c>
      <c r="AQ84" s="279">
        <v>0</v>
      </c>
      <c r="AR84" s="136">
        <v>0</v>
      </c>
      <c r="AS84" s="279">
        <f t="shared" si="15"/>
        <v>0</v>
      </c>
      <c r="AT84" s="93">
        <v>0</v>
      </c>
      <c r="AU84" s="93">
        <v>0</v>
      </c>
      <c r="AV84" s="136">
        <v>0</v>
      </c>
      <c r="AW84" s="136">
        <v>0</v>
      </c>
      <c r="AX84" s="136">
        <v>0</v>
      </c>
      <c r="AY84" s="136">
        <v>0</v>
      </c>
      <c r="AZ84" s="103">
        <v>0</v>
      </c>
      <c r="BA84" s="136">
        <v>0</v>
      </c>
      <c r="BC84" s="165" t="str">
        <f t="shared" si="14"/>
        <v>ns</v>
      </c>
      <c r="BD84" s="463"/>
    </row>
    <row r="85" spans="1:56" customFormat="1">
      <c r="A85" s="21" t="s">
        <v>160</v>
      </c>
      <c r="B85" s="328" t="s">
        <v>50</v>
      </c>
      <c r="C85" s="60">
        <v>125</v>
      </c>
      <c r="D85" s="60">
        <v>143</v>
      </c>
      <c r="E85" s="60">
        <v>119</v>
      </c>
      <c r="F85" s="60">
        <v>122</v>
      </c>
      <c r="G85" s="61">
        <f t="shared" si="13"/>
        <v>509</v>
      </c>
      <c r="H85" s="60">
        <v>127.189161990157</v>
      </c>
      <c r="I85" s="60">
        <v>145.696285084121</v>
      </c>
      <c r="J85" s="74">
        <v>134.91863640698901</v>
      </c>
      <c r="K85" s="74">
        <v>150.13997287808999</v>
      </c>
      <c r="L85" s="61">
        <v>557.94405635935698</v>
      </c>
      <c r="M85" s="139">
        <v>140.45163349129299</v>
      </c>
      <c r="N85" s="139">
        <v>157.658926499752</v>
      </c>
      <c r="O85" s="139">
        <v>201.85202077626545</v>
      </c>
      <c r="P85" s="139">
        <v>248.048610700398</v>
      </c>
      <c r="Q85" s="61">
        <v>748.0111914677085</v>
      </c>
      <c r="R85" s="139">
        <v>221.14401247591331</v>
      </c>
      <c r="S85" s="139">
        <v>231.0463745533599</v>
      </c>
      <c r="T85" s="139">
        <v>212.89676171277182</v>
      </c>
      <c r="U85" s="139">
        <v>203.60672660814757</v>
      </c>
      <c r="V85" s="61">
        <v>868.69387535019155</v>
      </c>
      <c r="W85" s="139">
        <v>227.472622255928</v>
      </c>
      <c r="X85" s="139">
        <v>240.489816133478</v>
      </c>
      <c r="Y85" s="139">
        <v>212.90346485811901</v>
      </c>
      <c r="Z85" s="139">
        <v>259.650535845928</v>
      </c>
      <c r="AA85" s="61">
        <v>940.51643909345296</v>
      </c>
      <c r="AB85" s="139">
        <v>188.04644447758599</v>
      </c>
      <c r="AC85" s="139">
        <v>216.18404342860401</v>
      </c>
      <c r="AD85" s="139">
        <v>216.133032619575</v>
      </c>
      <c r="AE85" s="139">
        <v>267.70112776989703</v>
      </c>
      <c r="AF85" s="61">
        <v>888.06464829566198</v>
      </c>
      <c r="AG85" s="139">
        <v>288.768915312606</v>
      </c>
      <c r="AH85" s="139">
        <v>326.40958414076397</v>
      </c>
      <c r="AI85" s="139">
        <v>314.00940853627299</v>
      </c>
      <c r="AJ85" s="139">
        <v>311.76827771533203</v>
      </c>
      <c r="AK85" s="61">
        <v>1240.95618570498</v>
      </c>
      <c r="AL85" s="139">
        <v>303.96531365619904</v>
      </c>
      <c r="AM85" s="139">
        <v>303.96531365619904</v>
      </c>
      <c r="AN85" s="139">
        <v>247.23624398301354</v>
      </c>
      <c r="AO85" s="139">
        <v>247.23624398301345</v>
      </c>
      <c r="AP85" s="139">
        <v>260.6989398638645</v>
      </c>
      <c r="AQ85" s="280">
        <v>260.69893986386342</v>
      </c>
      <c r="AR85" s="139">
        <v>279.36522212756802</v>
      </c>
      <c r="AS85" s="280">
        <f t="shared" si="15"/>
        <v>279.36522212757416</v>
      </c>
      <c r="AT85" s="90">
        <v>1091.26571963065</v>
      </c>
      <c r="AU85" s="90">
        <v>1091.26571963065</v>
      </c>
      <c r="AV85" s="139">
        <v>278.10625286934601</v>
      </c>
      <c r="AW85" s="139">
        <v>298.17020318799501</v>
      </c>
      <c r="AX85" s="139">
        <v>267.88612804378897</v>
      </c>
      <c r="AY85" s="139">
        <v>289.38841373114798</v>
      </c>
      <c r="AZ85" s="61">
        <v>1133.55099783228</v>
      </c>
      <c r="BA85" s="139">
        <v>295.108273170046</v>
      </c>
      <c r="BC85" s="165">
        <f t="shared" si="14"/>
        <v>6.1134980336769118E-2</v>
      </c>
      <c r="BD85" s="463"/>
    </row>
    <row r="86" spans="1:56" customFormat="1">
      <c r="A86" s="21" t="s">
        <v>161</v>
      </c>
      <c r="B86" s="329" t="s">
        <v>52</v>
      </c>
      <c r="C86" s="98">
        <v>27</v>
      </c>
      <c r="D86" s="98">
        <v>-30</v>
      </c>
      <c r="E86" s="98">
        <v>-26</v>
      </c>
      <c r="F86" s="98">
        <v>-31</v>
      </c>
      <c r="G86" s="103">
        <f t="shared" si="13"/>
        <v>-60</v>
      </c>
      <c r="H86" s="98">
        <v>-34.585439717067899</v>
      </c>
      <c r="I86" s="98">
        <v>-37.274032937860099</v>
      </c>
      <c r="J86" s="98">
        <v>-35.426164459053503</v>
      </c>
      <c r="K86" s="98">
        <v>-39.893352362517099</v>
      </c>
      <c r="L86" s="103">
        <v>-147.178989476499</v>
      </c>
      <c r="M86" s="136">
        <v>-37.156391289868104</v>
      </c>
      <c r="N86" s="136">
        <v>-50.636510277144495</v>
      </c>
      <c r="O86" s="136">
        <v>-64.649924312587885</v>
      </c>
      <c r="P86" s="136">
        <v>-78.576767593564014</v>
      </c>
      <c r="Q86" s="103">
        <v>-231.01959347316449</v>
      </c>
      <c r="R86" s="136">
        <v>-71.188314277205535</v>
      </c>
      <c r="S86" s="136">
        <v>-74.17723375457669</v>
      </c>
      <c r="T86" s="136">
        <v>-68.873378023116302</v>
      </c>
      <c r="U86" s="136">
        <v>-64.467460018957851</v>
      </c>
      <c r="V86" s="103">
        <v>-278.70638607385678</v>
      </c>
      <c r="W86" s="136">
        <v>-73.139262282839198</v>
      </c>
      <c r="X86" s="136">
        <v>-77.272733184033498</v>
      </c>
      <c r="Y86" s="136">
        <v>-68.684837572293802</v>
      </c>
      <c r="Z86" s="136">
        <v>-83.1938745329184</v>
      </c>
      <c r="AA86" s="103">
        <v>-302.29070757208501</v>
      </c>
      <c r="AB86" s="136">
        <v>-60.903652282578598</v>
      </c>
      <c r="AC86" s="136">
        <v>-69.779794857223294</v>
      </c>
      <c r="AD86" s="136">
        <v>-69.740956601241095</v>
      </c>
      <c r="AE86" s="136">
        <v>-87.372036308397895</v>
      </c>
      <c r="AF86" s="103">
        <v>-287.796440049441</v>
      </c>
      <c r="AG86" s="136">
        <v>-92.417405701649898</v>
      </c>
      <c r="AH86" s="136">
        <v>-105.064264577117</v>
      </c>
      <c r="AI86" s="136">
        <v>-102.717935185209</v>
      </c>
      <c r="AJ86" s="136">
        <v>-102.14796664152084</v>
      </c>
      <c r="AK86" s="103">
        <v>-402.34757210549651</v>
      </c>
      <c r="AL86" s="136">
        <v>-100.4245268673543</v>
      </c>
      <c r="AM86" s="136">
        <v>-100.4239184432292</v>
      </c>
      <c r="AN86" s="136">
        <v>-81.52704712217627</v>
      </c>
      <c r="AO86" s="136">
        <v>-81.527590814579355</v>
      </c>
      <c r="AP86" s="136">
        <v>-86.877157493882592</v>
      </c>
      <c r="AQ86" s="279">
        <v>-86.865305043074443</v>
      </c>
      <c r="AR86" s="136">
        <v>-92.1024960941469</v>
      </c>
      <c r="AS86" s="279">
        <f t="shared" si="15"/>
        <v>-92.114349871688944</v>
      </c>
      <c r="AT86" s="93">
        <v>-360.93122757755992</v>
      </c>
      <c r="AU86" s="93">
        <v>-360.93116417257193</v>
      </c>
      <c r="AV86" s="136">
        <v>-91.373297983540198</v>
      </c>
      <c r="AW86" s="136">
        <v>-97.458026366492106</v>
      </c>
      <c r="AX86" s="136">
        <v>-89.719196605911094</v>
      </c>
      <c r="AY86" s="136">
        <v>-94.540170401842204</v>
      </c>
      <c r="AZ86" s="103">
        <v>-373.09069135778498</v>
      </c>
      <c r="BA86" s="136">
        <v>-97.721622352078001</v>
      </c>
      <c r="BC86" s="165">
        <f t="shared" si="14"/>
        <v>6.9476800210072076E-2</v>
      </c>
      <c r="BD86" s="463"/>
    </row>
    <row r="87" spans="1:56" customFormat="1">
      <c r="A87" s="21" t="s">
        <v>162</v>
      </c>
      <c r="B87" s="331" t="s">
        <v>54</v>
      </c>
      <c r="C87" s="61">
        <v>98</v>
      </c>
      <c r="D87" s="61">
        <v>113</v>
      </c>
      <c r="E87" s="61">
        <v>93</v>
      </c>
      <c r="F87" s="61">
        <v>91</v>
      </c>
      <c r="G87" s="61">
        <f t="shared" si="13"/>
        <v>395</v>
      </c>
      <c r="H87" s="61">
        <v>92.603722273089105</v>
      </c>
      <c r="I87" s="61">
        <v>108.422252146261</v>
      </c>
      <c r="J87" s="75">
        <v>99.492471947935698</v>
      </c>
      <c r="K87" s="75">
        <v>110.246620515572</v>
      </c>
      <c r="L87" s="61">
        <v>410.76506688285798</v>
      </c>
      <c r="M87" s="140">
        <v>103.295242201425</v>
      </c>
      <c r="N87" s="140">
        <v>107.0224162226078</v>
      </c>
      <c r="O87" s="140">
        <v>137.20209646367698</v>
      </c>
      <c r="P87" s="140">
        <v>169.471843106834</v>
      </c>
      <c r="Q87" s="61">
        <v>516.99159799454401</v>
      </c>
      <c r="R87" s="140">
        <v>149.95569819870786</v>
      </c>
      <c r="S87" s="140">
        <v>156.86914079878261</v>
      </c>
      <c r="T87" s="140">
        <v>144.02338368965621</v>
      </c>
      <c r="U87" s="140">
        <v>139.13926658918913</v>
      </c>
      <c r="V87" s="61">
        <v>589.98748927633574</v>
      </c>
      <c r="W87" s="140">
        <v>154.33335997308899</v>
      </c>
      <c r="X87" s="140">
        <v>163.21708294944401</v>
      </c>
      <c r="Y87" s="140">
        <v>144.21862728582599</v>
      </c>
      <c r="Z87" s="140">
        <v>176.45666131300899</v>
      </c>
      <c r="AA87" s="61">
        <v>638.22573152136795</v>
      </c>
      <c r="AB87" s="140">
        <v>127.142792195007</v>
      </c>
      <c r="AC87" s="140">
        <v>146.404248571381</v>
      </c>
      <c r="AD87" s="140">
        <v>146.392076018333</v>
      </c>
      <c r="AE87" s="140">
        <v>180.32909146150001</v>
      </c>
      <c r="AF87" s="61">
        <v>600.26820824622098</v>
      </c>
      <c r="AG87" s="140">
        <v>196.35150961095599</v>
      </c>
      <c r="AH87" s="140">
        <v>221.34531956364702</v>
      </c>
      <c r="AI87" s="140">
        <v>211.29147335106401</v>
      </c>
      <c r="AJ87" s="140">
        <v>209.62031107381148</v>
      </c>
      <c r="AK87" s="61">
        <v>838.60861359947955</v>
      </c>
      <c r="AL87" s="140">
        <v>203.54078678884511</v>
      </c>
      <c r="AM87" s="140">
        <v>203.54139521297012</v>
      </c>
      <c r="AN87" s="140">
        <v>165.70919686083687</v>
      </c>
      <c r="AO87" s="140">
        <v>165.70865316843285</v>
      </c>
      <c r="AP87" s="140">
        <v>173.82178236998107</v>
      </c>
      <c r="AQ87" s="280">
        <v>173.83363482079005</v>
      </c>
      <c r="AR87" s="140">
        <v>187.26272603342099</v>
      </c>
      <c r="AS87" s="280">
        <f t="shared" si="15"/>
        <v>187.25087225588209</v>
      </c>
      <c r="AT87" s="90">
        <v>730.33449205308602</v>
      </c>
      <c r="AU87" s="90">
        <v>730.3345554580751</v>
      </c>
      <c r="AV87" s="140">
        <v>186.73295488580601</v>
      </c>
      <c r="AW87" s="140">
        <v>200.71217682150299</v>
      </c>
      <c r="AX87" s="140">
        <v>178.16693143787899</v>
      </c>
      <c r="AY87" s="140">
        <v>194.84824332930501</v>
      </c>
      <c r="AZ87" s="61">
        <v>760.460306474493</v>
      </c>
      <c r="BA87" s="140">
        <v>197.38665081796799</v>
      </c>
      <c r="BC87" s="165">
        <f t="shared" si="14"/>
        <v>5.7053110623548564E-2</v>
      </c>
      <c r="BD87" s="463"/>
    </row>
    <row r="88" spans="1:56" customFormat="1">
      <c r="A88" s="21"/>
      <c r="B88" s="85"/>
      <c r="C88" s="85"/>
      <c r="D88" s="85"/>
      <c r="E88" s="85"/>
      <c r="F88" s="85"/>
      <c r="G88" s="85"/>
      <c r="H88" s="85"/>
      <c r="I88" s="85"/>
      <c r="J88" s="85"/>
      <c r="K88" s="85"/>
      <c r="L88" s="85"/>
      <c r="M88" s="131"/>
      <c r="N88" s="131"/>
      <c r="O88" s="131"/>
      <c r="P88" s="131"/>
      <c r="Q88" s="85"/>
      <c r="R88" s="131"/>
      <c r="S88" s="131"/>
      <c r="T88" s="131"/>
      <c r="U88" s="131"/>
      <c r="V88" s="85"/>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402"/>
      <c r="AT88" s="131"/>
      <c r="AU88" s="131"/>
      <c r="AV88" s="131"/>
      <c r="AW88" s="131"/>
      <c r="AX88" s="131"/>
      <c r="AY88" s="131"/>
      <c r="AZ88" s="131"/>
      <c r="BA88" s="131"/>
      <c r="BC88" s="165"/>
      <c r="BD88" s="463"/>
    </row>
    <row r="89" spans="1:56" customFormat="1">
      <c r="A89" s="21"/>
      <c r="B89" s="85"/>
      <c r="C89" s="85"/>
      <c r="D89" s="85"/>
      <c r="E89" s="85"/>
      <c r="F89" s="85"/>
      <c r="G89" s="85"/>
      <c r="H89" s="85"/>
      <c r="I89" s="85"/>
      <c r="J89" s="85"/>
      <c r="K89" s="85"/>
      <c r="L89" s="85"/>
      <c r="M89" s="131"/>
      <c r="N89" s="131"/>
      <c r="O89" s="131"/>
      <c r="P89" s="131"/>
      <c r="Q89" s="85"/>
      <c r="R89" s="131"/>
      <c r="S89" s="131"/>
      <c r="T89" s="131"/>
      <c r="U89" s="131"/>
      <c r="V89" s="85"/>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402"/>
      <c r="AT89" s="131"/>
      <c r="AU89" s="131"/>
      <c r="AV89" s="131"/>
      <c r="AW89" s="131"/>
      <c r="AX89" s="131"/>
      <c r="AY89" s="131"/>
      <c r="AZ89" s="131"/>
      <c r="BA89" s="131"/>
      <c r="BC89" s="167"/>
      <c r="BD89" s="463"/>
    </row>
    <row r="90" spans="1:56" customFormat="1" ht="16.5" thickBot="1">
      <c r="A90" s="21"/>
      <c r="B90" s="115" t="s">
        <v>163</v>
      </c>
      <c r="C90" s="100"/>
      <c r="D90" s="100"/>
      <c r="E90" s="100"/>
      <c r="F90" s="100"/>
      <c r="G90" s="100"/>
      <c r="H90" s="100"/>
      <c r="I90" s="100"/>
      <c r="J90" s="100"/>
      <c r="K90" s="100"/>
      <c r="L90" s="100"/>
      <c r="M90" s="141"/>
      <c r="N90" s="141"/>
      <c r="O90" s="141"/>
      <c r="P90" s="141"/>
      <c r="Q90" s="100"/>
      <c r="R90" s="141"/>
      <c r="S90" s="141"/>
      <c r="T90" s="141"/>
      <c r="U90" s="141"/>
      <c r="V90" s="100"/>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411"/>
      <c r="AT90" s="141"/>
      <c r="AU90" s="141"/>
      <c r="AV90" s="141"/>
      <c r="AW90" s="141"/>
      <c r="AX90" s="141"/>
      <c r="AY90" s="141"/>
      <c r="AZ90" s="141"/>
      <c r="BA90" s="141"/>
      <c r="BC90" s="371"/>
      <c r="BD90" s="463"/>
    </row>
    <row r="91" spans="1:56" customFormat="1">
      <c r="A91" s="21"/>
      <c r="B91" s="85"/>
      <c r="C91" s="85"/>
      <c r="D91" s="85"/>
      <c r="E91" s="85"/>
      <c r="F91" s="85"/>
      <c r="G91" s="85"/>
      <c r="H91" s="85"/>
      <c r="I91" s="85"/>
      <c r="J91" s="85"/>
      <c r="K91" s="85"/>
      <c r="L91" s="85"/>
      <c r="M91" s="131"/>
      <c r="N91" s="131"/>
      <c r="O91" s="131"/>
      <c r="P91" s="131"/>
      <c r="Q91" s="85"/>
      <c r="R91" s="131"/>
      <c r="S91" s="131"/>
      <c r="T91" s="131"/>
      <c r="U91" s="131"/>
      <c r="V91" s="85"/>
      <c r="W91" s="131"/>
      <c r="X91" s="131"/>
      <c r="Y91" s="131"/>
      <c r="Z91" s="131"/>
      <c r="AA91" s="131"/>
      <c r="AB91" s="131"/>
      <c r="AC91" s="131"/>
      <c r="AD91" s="131"/>
      <c r="AE91" s="131"/>
      <c r="AF91" s="131"/>
      <c r="AG91" s="131"/>
      <c r="AH91" s="131"/>
      <c r="AI91" s="131"/>
      <c r="AJ91" s="131"/>
      <c r="AK91" s="131"/>
      <c r="AL91" s="131"/>
      <c r="AM91" s="138" t="str">
        <f>+$AM$13</f>
        <v>IFRS 17</v>
      </c>
      <c r="AN91" s="131"/>
      <c r="AO91" s="138" t="str">
        <f>+$AM$13</f>
        <v>IFRS 17</v>
      </c>
      <c r="AP91" s="131"/>
      <c r="AQ91" s="138"/>
      <c r="AR91" s="131"/>
      <c r="AS91" s="410" t="str">
        <f>+$AM$13</f>
        <v>IFRS 17</v>
      </c>
      <c r="AT91" s="131"/>
      <c r="AU91" s="138" t="s">
        <v>596</v>
      </c>
      <c r="AV91" s="131"/>
      <c r="AW91" s="131"/>
      <c r="AX91" s="131"/>
      <c r="AY91" s="131"/>
      <c r="AZ91" s="131"/>
      <c r="BA91" s="131"/>
      <c r="BC91" s="167"/>
      <c r="BD91" s="463"/>
    </row>
    <row r="92" spans="1:56" customFormat="1" ht="25.5">
      <c r="A92" s="21"/>
      <c r="B92" s="333" t="s">
        <v>24</v>
      </c>
      <c r="C92" s="102" t="str">
        <f t="shared" ref="C92:BA92" si="16">C$14</f>
        <v>Q1-15
Underlying</v>
      </c>
      <c r="D92" s="102" t="str">
        <f t="shared" si="16"/>
        <v>Q2-15
Underlying</v>
      </c>
      <c r="E92" s="102" t="str">
        <f t="shared" si="16"/>
        <v>Q3-15
Underlying</v>
      </c>
      <c r="F92" s="102" t="str">
        <f t="shared" si="16"/>
        <v>Q4-15
Underlying</v>
      </c>
      <c r="G92" s="102" t="str">
        <f t="shared" si="16"/>
        <v>FY-2015
Underlying</v>
      </c>
      <c r="H92" s="102" t="str">
        <f t="shared" si="16"/>
        <v>Q1-16
Underlying</v>
      </c>
      <c r="I92" s="102" t="str">
        <f t="shared" si="16"/>
        <v>Q2-16
Underlying</v>
      </c>
      <c r="J92" s="102" t="str">
        <f t="shared" si="16"/>
        <v>Q3-16
Underlying</v>
      </c>
      <c r="K92" s="102" t="str">
        <f t="shared" si="16"/>
        <v>Q4-16
Underlying</v>
      </c>
      <c r="L92" s="102" t="str">
        <f t="shared" si="16"/>
        <v>FY-2016
Underlying</v>
      </c>
      <c r="M92" s="138" t="s">
        <v>540</v>
      </c>
      <c r="N92" s="138" t="s">
        <v>541</v>
      </c>
      <c r="O92" s="138" t="s">
        <v>542</v>
      </c>
      <c r="P92" s="138" t="s">
        <v>543</v>
      </c>
      <c r="Q92" s="102" t="s">
        <v>544</v>
      </c>
      <c r="R92" s="138" t="s">
        <v>545</v>
      </c>
      <c r="S92" s="138" t="s">
        <v>546</v>
      </c>
      <c r="T92" s="138" t="s">
        <v>547</v>
      </c>
      <c r="U92" s="138" t="s">
        <v>548</v>
      </c>
      <c r="V92" s="102" t="s">
        <v>549</v>
      </c>
      <c r="W92" s="138" t="s">
        <v>550</v>
      </c>
      <c r="X92" s="138" t="s">
        <v>551</v>
      </c>
      <c r="Y92" s="138" t="s">
        <v>552</v>
      </c>
      <c r="Z92" s="138" t="s">
        <v>553</v>
      </c>
      <c r="AA92" s="138" t="s">
        <v>554</v>
      </c>
      <c r="AB92" s="138" t="s">
        <v>555</v>
      </c>
      <c r="AC92" s="138" t="s">
        <v>556</v>
      </c>
      <c r="AD92" s="138" t="s">
        <v>557</v>
      </c>
      <c r="AE92" s="138" t="s">
        <v>558</v>
      </c>
      <c r="AF92" s="138" t="s">
        <v>559</v>
      </c>
      <c r="AG92" s="138" t="s">
        <v>560</v>
      </c>
      <c r="AH92" s="138" t="s">
        <v>561</v>
      </c>
      <c r="AI92" s="138" t="s">
        <v>562</v>
      </c>
      <c r="AJ92" s="138" t="s">
        <v>563</v>
      </c>
      <c r="AK92" s="138" t="s">
        <v>564</v>
      </c>
      <c r="AL92" s="138" t="s">
        <v>565</v>
      </c>
      <c r="AM92" s="138" t="str">
        <f t="shared" si="16"/>
        <v>Q1-22
Underlying</v>
      </c>
      <c r="AN92" s="138" t="s">
        <v>572</v>
      </c>
      <c r="AO92" s="138" t="str">
        <f t="shared" si="16"/>
        <v>Q2-22
Underlying</v>
      </c>
      <c r="AP92" s="138" t="s">
        <v>577</v>
      </c>
      <c r="AQ92" s="138" t="str">
        <f t="shared" si="16"/>
        <v>Q3-22
Underlying</v>
      </c>
      <c r="AR92" s="138" t="s">
        <v>602</v>
      </c>
      <c r="AS92" s="410" t="s">
        <v>602</v>
      </c>
      <c r="AT92" s="138" t="s">
        <v>603</v>
      </c>
      <c r="AU92" s="138" t="s">
        <v>609</v>
      </c>
      <c r="AV92" s="138" t="s">
        <v>607</v>
      </c>
      <c r="AW92" s="138" t="s">
        <v>616</v>
      </c>
      <c r="AX92" s="138" t="s">
        <v>621</v>
      </c>
      <c r="AY92" s="138" t="s">
        <v>629</v>
      </c>
      <c r="AZ92" s="138" t="s">
        <v>630</v>
      </c>
      <c r="BA92" s="138" t="str">
        <f t="shared" si="16"/>
        <v>Q1-24
Underlying</v>
      </c>
      <c r="BC92" s="370" t="str">
        <f>LEFT($AV:$AV,2)&amp;"/"&amp;LEFT(BA:BA,2)</f>
        <v>Q1/Q1</v>
      </c>
      <c r="BD92" s="463"/>
    </row>
    <row r="93" spans="1:56" customFormat="1">
      <c r="A93" s="21"/>
      <c r="B93" s="327"/>
      <c r="C93" s="85"/>
      <c r="D93" s="85"/>
      <c r="E93" s="85"/>
      <c r="F93" s="85"/>
      <c r="G93" s="85"/>
      <c r="H93" s="85"/>
      <c r="I93" s="85"/>
      <c r="J93" s="85"/>
      <c r="K93" s="85"/>
      <c r="L93" s="85"/>
      <c r="M93" s="131"/>
      <c r="N93" s="131"/>
      <c r="O93" s="131"/>
      <c r="P93" s="131"/>
      <c r="Q93" s="85"/>
      <c r="R93" s="131"/>
      <c r="S93" s="131"/>
      <c r="T93" s="131"/>
      <c r="U93" s="131"/>
      <c r="V93" s="85"/>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402"/>
      <c r="AT93" s="131"/>
      <c r="AU93" s="131"/>
      <c r="AV93" s="131"/>
      <c r="AW93" s="131"/>
      <c r="AX93" s="131"/>
      <c r="AY93" s="131"/>
      <c r="AZ93" s="131"/>
      <c r="BA93" s="131"/>
      <c r="BC93" s="341"/>
      <c r="BD93" s="463"/>
    </row>
    <row r="94" spans="1:56" customFormat="1">
      <c r="A94" s="21" t="s">
        <v>164</v>
      </c>
      <c r="B94" s="328" t="s">
        <v>26</v>
      </c>
      <c r="C94" s="60">
        <v>196</v>
      </c>
      <c r="D94" s="60">
        <v>196</v>
      </c>
      <c r="E94" s="60">
        <v>188</v>
      </c>
      <c r="F94" s="60">
        <v>189</v>
      </c>
      <c r="G94" s="61">
        <f t="shared" ref="G94:G107" si="17">SUM(C94:F94)</f>
        <v>769</v>
      </c>
      <c r="H94" s="60">
        <v>176.46899999999999</v>
      </c>
      <c r="I94" s="60">
        <v>175.386</v>
      </c>
      <c r="J94" s="74">
        <v>178.274</v>
      </c>
      <c r="K94" s="74">
        <v>198.84200000000001</v>
      </c>
      <c r="L94" s="61">
        <v>728.971</v>
      </c>
      <c r="M94" s="139">
        <v>187.77600000000001</v>
      </c>
      <c r="N94" s="139">
        <v>198.60499999999999</v>
      </c>
      <c r="O94" s="139">
        <v>181.429</v>
      </c>
      <c r="P94" s="139">
        <v>197.59800000000001</v>
      </c>
      <c r="Q94" s="61">
        <v>765.40800000000002</v>
      </c>
      <c r="R94" s="139">
        <v>196.10499999999999</v>
      </c>
      <c r="S94" s="139">
        <v>220.23500000000001</v>
      </c>
      <c r="T94" s="139">
        <v>202.83099999999999</v>
      </c>
      <c r="U94" s="139">
        <v>203.28100000000001</v>
      </c>
      <c r="V94" s="61">
        <v>822.452</v>
      </c>
      <c r="W94" s="139">
        <v>201.84800000000001</v>
      </c>
      <c r="X94" s="139">
        <v>205.84200000000001</v>
      </c>
      <c r="Y94" s="139">
        <v>206.97499999999999</v>
      </c>
      <c r="Z94" s="139">
        <v>209.78299999999999</v>
      </c>
      <c r="AA94" s="61">
        <v>824.44799999999998</v>
      </c>
      <c r="AB94" s="139">
        <v>214.786</v>
      </c>
      <c r="AC94" s="139">
        <v>193.52099999999999</v>
      </c>
      <c r="AD94" s="139">
        <v>191.97499999999999</v>
      </c>
      <c r="AE94" s="139">
        <v>219.374</v>
      </c>
      <c r="AF94" s="61">
        <v>819.65599999999995</v>
      </c>
      <c r="AG94" s="139">
        <v>206.43100000000001</v>
      </c>
      <c r="AH94" s="139">
        <v>203.155</v>
      </c>
      <c r="AI94" s="139">
        <v>202.59800000000001</v>
      </c>
      <c r="AJ94" s="139">
        <v>229.10900000000001</v>
      </c>
      <c r="AK94" s="61">
        <v>841.29300000000001</v>
      </c>
      <c r="AL94" s="139">
        <v>217.715</v>
      </c>
      <c r="AM94" s="139">
        <v>217.715</v>
      </c>
      <c r="AN94" s="139">
        <v>227.70599999999999</v>
      </c>
      <c r="AO94" s="139">
        <v>227.70599999999999</v>
      </c>
      <c r="AP94" s="139">
        <v>226.095</v>
      </c>
      <c r="AQ94" s="280">
        <v>226.09499999999997</v>
      </c>
      <c r="AR94" s="139">
        <v>257.84800000000001</v>
      </c>
      <c r="AS94" s="280">
        <f>AU94-AM94-AO94-AQ94</f>
        <v>257.84800000000001</v>
      </c>
      <c r="AT94" s="90">
        <v>929.36400000000003</v>
      </c>
      <c r="AU94" s="90">
        <v>929.36400000000003</v>
      </c>
      <c r="AV94" s="139">
        <v>260.69400000000002</v>
      </c>
      <c r="AW94" s="139">
        <v>261.62599999999998</v>
      </c>
      <c r="AX94" s="139">
        <v>253.36199999999999</v>
      </c>
      <c r="AY94" s="139">
        <v>247.215</v>
      </c>
      <c r="AZ94" s="61">
        <v>1022.897</v>
      </c>
      <c r="BA94" s="139">
        <v>263.613</v>
      </c>
      <c r="BC94" s="165">
        <f t="shared" ref="BC94:BC107" si="18">IF(ISERROR($BA94/AV94),"ns",IF($BA94/AV94&gt;200%,"x"&amp;(ROUND($BA94/AV94,1)),IF($BA94/AV94&lt;0,"ns",$BA94/AV94-1)))</f>
        <v>1.1197035604961991E-2</v>
      </c>
      <c r="BD94" s="463"/>
    </row>
    <row r="95" spans="1:56" customFormat="1">
      <c r="A95" s="21" t="s">
        <v>165</v>
      </c>
      <c r="B95" s="329" t="s">
        <v>28</v>
      </c>
      <c r="C95" s="98">
        <v>-148</v>
      </c>
      <c r="D95" s="98">
        <v>-152</v>
      </c>
      <c r="E95" s="98">
        <v>-146</v>
      </c>
      <c r="F95" s="98">
        <v>-150</v>
      </c>
      <c r="G95" s="103">
        <f t="shared" si="17"/>
        <v>-596</v>
      </c>
      <c r="H95" s="92">
        <v>-146.547</v>
      </c>
      <c r="I95" s="92">
        <v>-149.71600000000001</v>
      </c>
      <c r="J95" s="92">
        <v>-119.965</v>
      </c>
      <c r="K95" s="92">
        <v>-151.48099999999999</v>
      </c>
      <c r="L95" s="93">
        <v>-567.70899999999995</v>
      </c>
      <c r="M95" s="92">
        <v>-150.828</v>
      </c>
      <c r="N95" s="92">
        <v>-155.75800000000001</v>
      </c>
      <c r="O95" s="92">
        <v>-158.23400000000001</v>
      </c>
      <c r="P95" s="92">
        <v>-171.66</v>
      </c>
      <c r="Q95" s="93">
        <v>-636.48</v>
      </c>
      <c r="R95" s="92">
        <v>-164.45</v>
      </c>
      <c r="S95" s="92">
        <v>-189.958</v>
      </c>
      <c r="T95" s="92">
        <v>-179.30500000000001</v>
      </c>
      <c r="U95" s="92">
        <v>-191.38800000000001</v>
      </c>
      <c r="V95" s="93">
        <v>-725.101</v>
      </c>
      <c r="W95" s="92">
        <v>-182.60300000000001</v>
      </c>
      <c r="X95" s="92">
        <v>-181.49</v>
      </c>
      <c r="Y95" s="92">
        <v>-195.613</v>
      </c>
      <c r="Z95" s="92">
        <v>-184.72499999999999</v>
      </c>
      <c r="AA95" s="93">
        <v>-744.43100000000004</v>
      </c>
      <c r="AB95" s="92">
        <v>-188.93199999999999</v>
      </c>
      <c r="AC95" s="92">
        <v>-173.20699999999999</v>
      </c>
      <c r="AD95" s="92">
        <v>-161.74700000000001</v>
      </c>
      <c r="AE95" s="92">
        <v>-176.98400000000001</v>
      </c>
      <c r="AF95" s="93">
        <v>-700.87</v>
      </c>
      <c r="AG95" s="92">
        <v>-173.66399999999999</v>
      </c>
      <c r="AH95" s="92">
        <v>-172.482</v>
      </c>
      <c r="AI95" s="92">
        <v>-173.41300000000001</v>
      </c>
      <c r="AJ95" s="92">
        <v>-187.864</v>
      </c>
      <c r="AK95" s="93">
        <v>-707.423</v>
      </c>
      <c r="AL95" s="92">
        <v>-188.38800000000001</v>
      </c>
      <c r="AM95" s="92">
        <v>-188.38800000000001</v>
      </c>
      <c r="AN95" s="92">
        <v>-191.60599999999999</v>
      </c>
      <c r="AO95" s="92">
        <v>-191.60599999999997</v>
      </c>
      <c r="AP95" s="92">
        <v>-190.572</v>
      </c>
      <c r="AQ95" s="346">
        <v>-190.572</v>
      </c>
      <c r="AR95" s="92">
        <v>-203.42599999999999</v>
      </c>
      <c r="AS95" s="406">
        <f t="shared" ref="AS95:AS107" si="19">AU95-AM95-AO95-AQ95</f>
        <v>-203.42599999999993</v>
      </c>
      <c r="AT95" s="93">
        <v>-773.99199999999996</v>
      </c>
      <c r="AU95" s="93">
        <v>-773.99199999999996</v>
      </c>
      <c r="AV95" s="92">
        <v>-205.39</v>
      </c>
      <c r="AW95" s="92">
        <v>-201.56100000000001</v>
      </c>
      <c r="AX95" s="92">
        <v>-204.011</v>
      </c>
      <c r="AY95" s="92">
        <v>-216.64500000000001</v>
      </c>
      <c r="AZ95" s="93">
        <v>-827.60699999999997</v>
      </c>
      <c r="BA95" s="92">
        <v>-213.97399999999999</v>
      </c>
      <c r="BC95" s="165">
        <f t="shared" si="18"/>
        <v>4.1793660840352409E-2</v>
      </c>
      <c r="BD95" s="463"/>
    </row>
    <row r="96" spans="1:56" customFormat="1">
      <c r="A96" s="94" t="s">
        <v>166</v>
      </c>
      <c r="B96" s="330" t="s">
        <v>30</v>
      </c>
      <c r="C96" s="95"/>
      <c r="D96" s="95"/>
      <c r="E96" s="95"/>
      <c r="F96" s="96"/>
      <c r="G96" s="97"/>
      <c r="H96" s="96">
        <v>-0.81</v>
      </c>
      <c r="I96" s="96">
        <v>-1.9999999999999907E-2</v>
      </c>
      <c r="J96" s="96">
        <v>0</v>
      </c>
      <c r="K96" s="96">
        <v>0</v>
      </c>
      <c r="L96" s="97">
        <v>-0.83</v>
      </c>
      <c r="M96" s="96">
        <v>-0.88</v>
      </c>
      <c r="N96" s="96">
        <v>-0.52999999999999992</v>
      </c>
      <c r="O96" s="96">
        <v>0</v>
      </c>
      <c r="P96" s="96">
        <v>0</v>
      </c>
      <c r="Q96" s="97">
        <v>-1.41</v>
      </c>
      <c r="R96" s="96">
        <v>-1.8562384041704001</v>
      </c>
      <c r="S96" s="96">
        <v>-1.00485745129589E-2</v>
      </c>
      <c r="T96" s="96">
        <v>0</v>
      </c>
      <c r="U96" s="96">
        <v>0</v>
      </c>
      <c r="V96" s="97">
        <v>-1.8662869786833589</v>
      </c>
      <c r="W96" s="96">
        <v>-3.13</v>
      </c>
      <c r="X96" s="96">
        <v>-0.80600000000000005</v>
      </c>
      <c r="Y96" s="96">
        <v>0</v>
      </c>
      <c r="Z96" s="96">
        <v>0</v>
      </c>
      <c r="AA96" s="97">
        <v>-3.9359999999999999</v>
      </c>
      <c r="AB96" s="96">
        <v>-3.636335194426298</v>
      </c>
      <c r="AC96" s="96">
        <v>0.7491459208966682</v>
      </c>
      <c r="AD96" s="96">
        <v>0</v>
      </c>
      <c r="AE96" s="96">
        <v>0</v>
      </c>
      <c r="AF96" s="97">
        <v>-2.8871892735296298</v>
      </c>
      <c r="AG96" s="96">
        <v>-2.8391091500000001</v>
      </c>
      <c r="AH96" s="96">
        <v>-0.1326250615000002</v>
      </c>
      <c r="AI96" s="96">
        <v>0</v>
      </c>
      <c r="AJ96" s="96">
        <v>0</v>
      </c>
      <c r="AK96" s="97">
        <v>-2.9717342115000003</v>
      </c>
      <c r="AL96" s="96">
        <v>-2.9441824599999999</v>
      </c>
      <c r="AM96" s="96">
        <v>-2.9441824599999999</v>
      </c>
      <c r="AN96" s="96">
        <v>3.2124277499999909E-2</v>
      </c>
      <c r="AO96" s="96">
        <v>3.2124277499999909E-2</v>
      </c>
      <c r="AP96" s="96">
        <v>0</v>
      </c>
      <c r="AQ96" s="347">
        <v>0</v>
      </c>
      <c r="AR96" s="96">
        <v>0</v>
      </c>
      <c r="AS96" s="347">
        <f t="shared" si="19"/>
        <v>0</v>
      </c>
      <c r="AT96" s="97">
        <v>-2.9120581825</v>
      </c>
      <c r="AU96" s="97">
        <v>-2.9120581825</v>
      </c>
      <c r="AV96" s="96">
        <v>-2.673</v>
      </c>
      <c r="AW96" s="96">
        <v>-0.27640902999999994</v>
      </c>
      <c r="AX96" s="96">
        <v>0</v>
      </c>
      <c r="AY96" s="96">
        <v>0</v>
      </c>
      <c r="AZ96" s="97">
        <v>-2.94940903</v>
      </c>
      <c r="BA96" s="96">
        <v>0</v>
      </c>
      <c r="BC96" s="165">
        <f t="shared" si="18"/>
        <v>-1</v>
      </c>
      <c r="BD96" s="463"/>
    </row>
    <row r="97" spans="1:1007 1025:2033 2051:3059 3077:4085 4103:5111 5129:6137 6155:7163 7181:8189 8207:9215 9233:10236 10241:11262 11267:12288 12293:13309 13314:14335 14340:16359" customFormat="1">
      <c r="A97" s="21" t="s">
        <v>167</v>
      </c>
      <c r="B97" s="328" t="s">
        <v>32</v>
      </c>
      <c r="C97" s="60">
        <v>48</v>
      </c>
      <c r="D97" s="60">
        <v>44</v>
      </c>
      <c r="E97" s="60">
        <v>42</v>
      </c>
      <c r="F97" s="60">
        <v>39</v>
      </c>
      <c r="G97" s="61">
        <f t="shared" si="17"/>
        <v>173</v>
      </c>
      <c r="H97" s="60">
        <v>29.922000000000001</v>
      </c>
      <c r="I97" s="60">
        <v>25.67</v>
      </c>
      <c r="J97" s="74">
        <v>58.308999999999997</v>
      </c>
      <c r="K97" s="74">
        <v>47.360999999999997</v>
      </c>
      <c r="L97" s="61">
        <v>161.262</v>
      </c>
      <c r="M97" s="139">
        <v>36.948</v>
      </c>
      <c r="N97" s="139">
        <v>42.847000000000001</v>
      </c>
      <c r="O97" s="139">
        <v>23.195</v>
      </c>
      <c r="P97" s="139">
        <v>25.937999999999999</v>
      </c>
      <c r="Q97" s="61">
        <v>128.928</v>
      </c>
      <c r="R97" s="139">
        <v>31.655000000000001</v>
      </c>
      <c r="S97" s="139">
        <v>30.277000000000001</v>
      </c>
      <c r="T97" s="139">
        <v>23.526</v>
      </c>
      <c r="U97" s="139">
        <v>11.893000000000001</v>
      </c>
      <c r="V97" s="61">
        <v>97.350999999999999</v>
      </c>
      <c r="W97" s="139">
        <v>19.245000000000001</v>
      </c>
      <c r="X97" s="139">
        <v>24.352</v>
      </c>
      <c r="Y97" s="139">
        <v>11.362</v>
      </c>
      <c r="Z97" s="139">
        <v>25.058</v>
      </c>
      <c r="AA97" s="61">
        <v>80.016999999999996</v>
      </c>
      <c r="AB97" s="139">
        <v>25.853999999999999</v>
      </c>
      <c r="AC97" s="139">
        <v>20.314</v>
      </c>
      <c r="AD97" s="139">
        <v>30.228000000000002</v>
      </c>
      <c r="AE97" s="139">
        <v>42.39</v>
      </c>
      <c r="AF97" s="61">
        <v>118.786</v>
      </c>
      <c r="AG97" s="139">
        <v>32.767000000000003</v>
      </c>
      <c r="AH97" s="139">
        <v>30.672999999999998</v>
      </c>
      <c r="AI97" s="139">
        <v>29.184999999999999</v>
      </c>
      <c r="AJ97" s="139">
        <v>41.244999999999997</v>
      </c>
      <c r="AK97" s="61">
        <v>133.86999999999998</v>
      </c>
      <c r="AL97" s="139">
        <v>29.327000000000002</v>
      </c>
      <c r="AM97" s="139">
        <v>29.327000000000002</v>
      </c>
      <c r="AN97" s="139">
        <v>36.1</v>
      </c>
      <c r="AO97" s="139">
        <v>36.100000000000009</v>
      </c>
      <c r="AP97" s="139">
        <v>35.523000000000003</v>
      </c>
      <c r="AQ97" s="280">
        <v>35.522999999999996</v>
      </c>
      <c r="AR97" s="139">
        <v>54.421999999999997</v>
      </c>
      <c r="AS97" s="280">
        <f t="shared" si="19"/>
        <v>54.422000000000011</v>
      </c>
      <c r="AT97" s="90">
        <v>155.37200000000001</v>
      </c>
      <c r="AU97" s="90">
        <v>155.37200000000001</v>
      </c>
      <c r="AV97" s="139">
        <v>55.304000000000002</v>
      </c>
      <c r="AW97" s="139">
        <v>60.064999999999998</v>
      </c>
      <c r="AX97" s="139">
        <v>49.350999999999999</v>
      </c>
      <c r="AY97" s="139">
        <v>30.57</v>
      </c>
      <c r="AZ97" s="61">
        <v>195.29</v>
      </c>
      <c r="BA97" s="139">
        <v>49.639000000000003</v>
      </c>
      <c r="BC97" s="165">
        <f t="shared" si="18"/>
        <v>-0.10243382033849269</v>
      </c>
      <c r="BD97" s="463"/>
    </row>
    <row r="98" spans="1:1007 1025:2033 2051:3059 3077:4085 4103:5111 5129:6137 6155:7163 7181:8189 8207:9215 9233:10236 10241:11262 11267:12288 12293:13309 13314:14335 14340:16359" customFormat="1">
      <c r="A98" s="21" t="s">
        <v>168</v>
      </c>
      <c r="B98" s="329" t="s">
        <v>34</v>
      </c>
      <c r="C98" s="98">
        <v>-5</v>
      </c>
      <c r="D98" s="98">
        <v>-12</v>
      </c>
      <c r="E98" s="98">
        <v>0</v>
      </c>
      <c r="F98" s="98">
        <v>-6</v>
      </c>
      <c r="G98" s="103">
        <f t="shared" si="17"/>
        <v>-23</v>
      </c>
      <c r="H98" s="98">
        <v>-1.722</v>
      </c>
      <c r="I98" s="98">
        <v>-5.7060000000000004</v>
      </c>
      <c r="J98" s="72">
        <v>-0.67500000000000004</v>
      </c>
      <c r="K98" s="72">
        <v>-0.66800000000000004</v>
      </c>
      <c r="L98" s="103">
        <v>-8.7710000000000008</v>
      </c>
      <c r="M98" s="136">
        <v>1.7669999999999999</v>
      </c>
      <c r="N98" s="136">
        <v>0.51200000000000001</v>
      </c>
      <c r="O98" s="136">
        <v>2.101</v>
      </c>
      <c r="P98" s="136">
        <v>-15.717000000000001</v>
      </c>
      <c r="Q98" s="103">
        <v>-11.337</v>
      </c>
      <c r="R98" s="136">
        <v>-0.76500000000000001</v>
      </c>
      <c r="S98" s="136">
        <v>1.544</v>
      </c>
      <c r="T98" s="136">
        <v>1.6259999999999999</v>
      </c>
      <c r="U98" s="136">
        <v>-7.8959999999999999</v>
      </c>
      <c r="V98" s="103">
        <v>-5.4909999999999997</v>
      </c>
      <c r="W98" s="136">
        <v>-1.5329999999999999</v>
      </c>
      <c r="X98" s="136">
        <v>-5.0720000000000001</v>
      </c>
      <c r="Y98" s="136">
        <v>-1.8680000000000001</v>
      </c>
      <c r="Z98" s="136">
        <v>-1.224</v>
      </c>
      <c r="AA98" s="103">
        <v>-9.6969999999999992</v>
      </c>
      <c r="AB98" s="136">
        <v>1.095</v>
      </c>
      <c r="AC98" s="136">
        <v>-1.8320000000000001</v>
      </c>
      <c r="AD98" s="136">
        <v>-11.05</v>
      </c>
      <c r="AE98" s="136">
        <v>-20.635999999999999</v>
      </c>
      <c r="AF98" s="103">
        <v>-32.423000000000002</v>
      </c>
      <c r="AG98" s="136">
        <v>-5.09</v>
      </c>
      <c r="AH98" s="136">
        <v>0.437</v>
      </c>
      <c r="AI98" s="136">
        <v>-0.28100000000000003</v>
      </c>
      <c r="AJ98" s="136">
        <v>0.03</v>
      </c>
      <c r="AK98" s="103">
        <v>-4.9039999999999999</v>
      </c>
      <c r="AL98" s="136">
        <v>2.4319999999999999</v>
      </c>
      <c r="AM98" s="136">
        <v>2.4319999999999999</v>
      </c>
      <c r="AN98" s="136">
        <v>0.105</v>
      </c>
      <c r="AO98" s="136">
        <v>0.10499999999999998</v>
      </c>
      <c r="AP98" s="136">
        <v>-1E-3</v>
      </c>
      <c r="AQ98" s="279">
        <v>-9.9999999999988987E-4</v>
      </c>
      <c r="AR98" s="136">
        <v>-6.2190000000000003</v>
      </c>
      <c r="AS98" s="279">
        <f t="shared" si="19"/>
        <v>-6.2190000000000012</v>
      </c>
      <c r="AT98" s="93">
        <v>-3.6829999999999998</v>
      </c>
      <c r="AU98" s="93">
        <v>-3.6829999999999998</v>
      </c>
      <c r="AV98" s="136">
        <v>-1.651</v>
      </c>
      <c r="AW98" s="136">
        <v>2.2149999999999999</v>
      </c>
      <c r="AX98" s="136">
        <v>0.60099999999999998</v>
      </c>
      <c r="AY98" s="136">
        <v>-5.3419999999999996</v>
      </c>
      <c r="AZ98" s="103">
        <v>-4.1769999999999996</v>
      </c>
      <c r="BA98" s="136">
        <v>-2.42</v>
      </c>
      <c r="BC98" s="165">
        <f t="shared" si="18"/>
        <v>0.46577831617201682</v>
      </c>
      <c r="BD98" s="463"/>
    </row>
    <row r="99" spans="1:1007 1025:2033 2051:3059 3077:4085 4103:5111 5129:6137 6155:7163 7181:8189 8207:9215 9233:10236 10241:11262 11267:12288 12293:13309 13314:14335 14340:16359" customFormat="1">
      <c r="A99" s="21" t="s">
        <v>169</v>
      </c>
      <c r="B99" s="329" t="s">
        <v>38</v>
      </c>
      <c r="C99" s="98">
        <v>0</v>
      </c>
      <c r="D99" s="98">
        <v>0</v>
      </c>
      <c r="E99" s="98">
        <v>0</v>
      </c>
      <c r="F99" s="98">
        <v>0</v>
      </c>
      <c r="G99" s="103">
        <f t="shared" si="17"/>
        <v>0</v>
      </c>
      <c r="H99" s="98">
        <v>0</v>
      </c>
      <c r="I99" s="98">
        <v>0</v>
      </c>
      <c r="J99" s="72">
        <v>0</v>
      </c>
      <c r="K99" s="72">
        <v>0</v>
      </c>
      <c r="L99" s="103">
        <v>0</v>
      </c>
      <c r="M99" s="136">
        <v>0</v>
      </c>
      <c r="N99" s="136">
        <v>0</v>
      </c>
      <c r="O99" s="136">
        <v>0</v>
      </c>
      <c r="P99" s="136">
        <v>0</v>
      </c>
      <c r="Q99" s="103">
        <v>0</v>
      </c>
      <c r="R99" s="136">
        <v>0</v>
      </c>
      <c r="S99" s="136">
        <v>0</v>
      </c>
      <c r="T99" s="136">
        <v>0</v>
      </c>
      <c r="U99" s="136">
        <v>0</v>
      </c>
      <c r="V99" s="103">
        <v>0</v>
      </c>
      <c r="W99" s="136">
        <v>0</v>
      </c>
      <c r="X99" s="136">
        <v>0</v>
      </c>
      <c r="Y99" s="136">
        <v>0</v>
      </c>
      <c r="Z99" s="136">
        <v>0</v>
      </c>
      <c r="AA99" s="103">
        <v>0</v>
      </c>
      <c r="AB99" s="136">
        <v>0</v>
      </c>
      <c r="AC99" s="136">
        <v>0</v>
      </c>
      <c r="AD99" s="136">
        <v>0</v>
      </c>
      <c r="AE99" s="136">
        <v>0</v>
      </c>
      <c r="AF99" s="103">
        <v>0</v>
      </c>
      <c r="AG99" s="136">
        <v>0</v>
      </c>
      <c r="AH99" s="136">
        <v>0</v>
      </c>
      <c r="AI99" s="136">
        <v>0</v>
      </c>
      <c r="AJ99" s="136">
        <v>0</v>
      </c>
      <c r="AK99" s="103">
        <v>0</v>
      </c>
      <c r="AL99" s="136">
        <v>0</v>
      </c>
      <c r="AM99" s="136">
        <v>0</v>
      </c>
      <c r="AN99" s="136">
        <v>0</v>
      </c>
      <c r="AO99" s="136">
        <v>0</v>
      </c>
      <c r="AP99" s="136">
        <v>0</v>
      </c>
      <c r="AQ99" s="279">
        <v>0</v>
      </c>
      <c r="AR99" s="136">
        <v>0</v>
      </c>
      <c r="AS99" s="279">
        <f t="shared" si="19"/>
        <v>0</v>
      </c>
      <c r="AT99" s="97">
        <v>0</v>
      </c>
      <c r="AU99" s="97">
        <v>0</v>
      </c>
      <c r="AV99" s="136">
        <v>0</v>
      </c>
      <c r="AW99" s="136">
        <v>0</v>
      </c>
      <c r="AX99" s="136">
        <v>0</v>
      </c>
      <c r="AY99" s="136">
        <v>0</v>
      </c>
      <c r="AZ99" s="103">
        <v>0</v>
      </c>
      <c r="BA99" s="136">
        <v>0</v>
      </c>
      <c r="BC99" s="165" t="str">
        <f t="shared" si="18"/>
        <v>ns</v>
      </c>
      <c r="BD99" s="463"/>
    </row>
    <row r="100" spans="1:1007 1025:2033 2051:3059 3077:4085 4103:5111 5129:6137 6155:7163 7181:8189 8207:9215 9233:10236 10241:11262 11267:12288 12293:13309 13314:14335 14340:16359" customFormat="1">
      <c r="A100" s="21" t="s">
        <v>170</v>
      </c>
      <c r="B100" s="329" t="s">
        <v>40</v>
      </c>
      <c r="C100" s="98">
        <v>-3</v>
      </c>
      <c r="D100" s="98">
        <v>0</v>
      </c>
      <c r="E100" s="98">
        <v>0</v>
      </c>
      <c r="F100" s="98">
        <v>5</v>
      </c>
      <c r="G100" s="103">
        <f t="shared" si="17"/>
        <v>2</v>
      </c>
      <c r="H100" s="98">
        <v>1E-3</v>
      </c>
      <c r="I100" s="98">
        <v>0.57799999999999996</v>
      </c>
      <c r="J100" s="72">
        <v>-8.0000000000000002E-3</v>
      </c>
      <c r="K100" s="72">
        <v>3.4769999999999999</v>
      </c>
      <c r="L100" s="103">
        <v>4.048</v>
      </c>
      <c r="M100" s="136">
        <v>1.111</v>
      </c>
      <c r="N100" s="136">
        <v>4.0000000000000001E-3</v>
      </c>
      <c r="O100" s="136">
        <v>2E-3</v>
      </c>
      <c r="P100" s="136">
        <v>4.4089999999999998</v>
      </c>
      <c r="Q100" s="103">
        <v>5.5259999999999998</v>
      </c>
      <c r="R100" s="136">
        <v>0</v>
      </c>
      <c r="S100" s="136">
        <v>2E-3</v>
      </c>
      <c r="T100" s="136">
        <v>-3.0000000000000001E-3</v>
      </c>
      <c r="U100" s="136">
        <v>-2.5000000000000001E-2</v>
      </c>
      <c r="V100" s="103">
        <v>-2.5999999999999999E-2</v>
      </c>
      <c r="W100" s="136">
        <v>-2E-3</v>
      </c>
      <c r="X100" s="136">
        <v>-0.05</v>
      </c>
      <c r="Y100" s="136">
        <v>20.536999999999999</v>
      </c>
      <c r="Z100" s="136">
        <v>11.317</v>
      </c>
      <c r="AA100" s="103">
        <v>31.802</v>
      </c>
      <c r="AB100" s="136">
        <v>3.5019999999999998</v>
      </c>
      <c r="AC100" s="136">
        <v>-0.14099999999999999</v>
      </c>
      <c r="AD100" s="136">
        <v>-1E-3</v>
      </c>
      <c r="AE100" s="136">
        <v>0.09</v>
      </c>
      <c r="AF100" s="103">
        <v>3.45</v>
      </c>
      <c r="AG100" s="136">
        <v>6.0000000000000001E-3</v>
      </c>
      <c r="AH100" s="136">
        <v>2.5000000000000001E-2</v>
      </c>
      <c r="AI100" s="136">
        <v>0</v>
      </c>
      <c r="AJ100" s="136">
        <v>0.54</v>
      </c>
      <c r="AK100" s="103">
        <v>0.57099999999999995</v>
      </c>
      <c r="AL100" s="136">
        <v>0.13300000000000001</v>
      </c>
      <c r="AM100" s="136">
        <v>0.13300000000000001</v>
      </c>
      <c r="AN100" s="136">
        <v>-1.097</v>
      </c>
      <c r="AO100" s="136">
        <v>-1.097</v>
      </c>
      <c r="AP100" s="136">
        <v>-1.6990000000000001</v>
      </c>
      <c r="AQ100" s="279">
        <v>-1.6989999999999998</v>
      </c>
      <c r="AR100" s="136">
        <v>-3.988</v>
      </c>
      <c r="AS100" s="279">
        <f t="shared" si="19"/>
        <v>-3.9879999999999995</v>
      </c>
      <c r="AT100" s="93">
        <v>-6.6509999999999998</v>
      </c>
      <c r="AU100" s="93">
        <v>-6.6509999999999998</v>
      </c>
      <c r="AV100" s="136">
        <v>-1.2E-2</v>
      </c>
      <c r="AW100" s="136">
        <v>-7.0000000000000001E-3</v>
      </c>
      <c r="AX100" s="136">
        <v>-2.7149999999999999</v>
      </c>
      <c r="AY100" s="136">
        <v>-2.2970000000000002</v>
      </c>
      <c r="AZ100" s="103">
        <v>-5.0309999999999997</v>
      </c>
      <c r="BA100" s="136">
        <v>1.9999999999988916E-3</v>
      </c>
      <c r="BC100" s="165" t="str">
        <f t="shared" si="18"/>
        <v>ns</v>
      </c>
      <c r="BD100" s="463"/>
    </row>
    <row r="101" spans="1:1007 1025:2033 2051:3059 3077:4085 4103:5111 5129:6137 6155:7163 7181:8189 8207:9215 9233:10236 10241:11262 11267:12288 12293:13309 13314:14335 14340:16359" customFormat="1">
      <c r="A101" s="21" t="s">
        <v>171</v>
      </c>
      <c r="B101" s="329" t="s">
        <v>42</v>
      </c>
      <c r="C101" s="98">
        <v>0</v>
      </c>
      <c r="D101" s="98">
        <v>0</v>
      </c>
      <c r="E101" s="98">
        <v>0</v>
      </c>
      <c r="F101" s="98">
        <v>0</v>
      </c>
      <c r="G101" s="103">
        <f t="shared" si="17"/>
        <v>0</v>
      </c>
      <c r="H101" s="98">
        <v>0</v>
      </c>
      <c r="I101" s="98">
        <v>0</v>
      </c>
      <c r="J101" s="72">
        <v>0</v>
      </c>
      <c r="K101" s="72">
        <v>0</v>
      </c>
      <c r="L101" s="103">
        <v>0</v>
      </c>
      <c r="M101" s="136">
        <v>0</v>
      </c>
      <c r="N101" s="136">
        <v>0</v>
      </c>
      <c r="O101" s="136">
        <v>0</v>
      </c>
      <c r="P101" s="136">
        <v>0</v>
      </c>
      <c r="Q101" s="103">
        <v>0</v>
      </c>
      <c r="R101" s="136">
        <v>0</v>
      </c>
      <c r="S101" s="136">
        <v>0</v>
      </c>
      <c r="T101" s="136">
        <v>0</v>
      </c>
      <c r="U101" s="136">
        <v>0</v>
      </c>
      <c r="V101" s="103">
        <v>0</v>
      </c>
      <c r="W101" s="136">
        <v>0</v>
      </c>
      <c r="X101" s="136">
        <v>0</v>
      </c>
      <c r="Y101" s="136">
        <v>0</v>
      </c>
      <c r="Z101" s="136">
        <v>0</v>
      </c>
      <c r="AA101" s="103">
        <v>0</v>
      </c>
      <c r="AB101" s="136">
        <v>0</v>
      </c>
      <c r="AC101" s="136">
        <v>0</v>
      </c>
      <c r="AD101" s="136">
        <v>0</v>
      </c>
      <c r="AE101" s="136">
        <v>0</v>
      </c>
      <c r="AF101" s="103">
        <v>0</v>
      </c>
      <c r="AG101" s="136">
        <v>0</v>
      </c>
      <c r="AH101" s="136">
        <v>0</v>
      </c>
      <c r="AI101" s="136">
        <v>0</v>
      </c>
      <c r="AJ101" s="136">
        <v>0</v>
      </c>
      <c r="AK101" s="103">
        <v>0</v>
      </c>
      <c r="AL101" s="136">
        <v>0</v>
      </c>
      <c r="AM101" s="136">
        <v>0</v>
      </c>
      <c r="AN101" s="136">
        <v>0</v>
      </c>
      <c r="AO101" s="136">
        <v>0</v>
      </c>
      <c r="AP101" s="136">
        <v>0</v>
      </c>
      <c r="AQ101" s="279">
        <v>0</v>
      </c>
      <c r="AR101" s="136">
        <v>0</v>
      </c>
      <c r="AS101" s="279">
        <f t="shared" si="19"/>
        <v>0</v>
      </c>
      <c r="AT101" s="93">
        <v>0</v>
      </c>
      <c r="AU101" s="93">
        <v>0</v>
      </c>
      <c r="AV101" s="136">
        <v>0</v>
      </c>
      <c r="AW101" s="136">
        <v>0</v>
      </c>
      <c r="AX101" s="136">
        <v>0</v>
      </c>
      <c r="AY101" s="136">
        <v>0</v>
      </c>
      <c r="AZ101" s="103">
        <v>0</v>
      </c>
      <c r="BA101" s="136">
        <v>0</v>
      </c>
      <c r="BC101" s="165" t="str">
        <f t="shared" si="18"/>
        <v>ns</v>
      </c>
      <c r="BD101" s="463"/>
    </row>
    <row r="102" spans="1:1007 1025:2033 2051:3059 3077:4085 4103:5111 5129:6137 6155:7163 7181:8189 8207:9215 9233:10236 10241:11262 11267:12288 12293:13309 13314:14335 14340:16359" customFormat="1">
      <c r="A102" s="21" t="s">
        <v>172</v>
      </c>
      <c r="B102" s="328" t="s">
        <v>44</v>
      </c>
      <c r="C102" s="60">
        <v>40</v>
      </c>
      <c r="D102" s="60">
        <v>32</v>
      </c>
      <c r="E102" s="60">
        <v>42</v>
      </c>
      <c r="F102" s="60">
        <v>38</v>
      </c>
      <c r="G102" s="61">
        <f t="shared" si="17"/>
        <v>152</v>
      </c>
      <c r="H102" s="60">
        <v>28.201000000000001</v>
      </c>
      <c r="I102" s="60">
        <v>20.542000000000002</v>
      </c>
      <c r="J102" s="74">
        <v>57.625999999999998</v>
      </c>
      <c r="K102" s="74">
        <v>50.17</v>
      </c>
      <c r="L102" s="61">
        <v>156.53899999999999</v>
      </c>
      <c r="M102" s="139">
        <v>39.826000000000001</v>
      </c>
      <c r="N102" s="139">
        <v>43.363</v>
      </c>
      <c r="O102" s="139">
        <v>25.297999999999998</v>
      </c>
      <c r="P102" s="139">
        <v>14.63</v>
      </c>
      <c r="Q102" s="61">
        <v>123.117</v>
      </c>
      <c r="R102" s="139">
        <v>30.89</v>
      </c>
      <c r="S102" s="139">
        <v>31.823</v>
      </c>
      <c r="T102" s="139">
        <v>25.149000000000001</v>
      </c>
      <c r="U102" s="139">
        <v>3.972</v>
      </c>
      <c r="V102" s="61">
        <v>91.834000000000003</v>
      </c>
      <c r="W102" s="139">
        <v>17.71</v>
      </c>
      <c r="X102" s="139">
        <v>19.23</v>
      </c>
      <c r="Y102" s="139">
        <v>30.030999999999999</v>
      </c>
      <c r="Z102" s="139">
        <v>35.151000000000003</v>
      </c>
      <c r="AA102" s="61">
        <v>102.122</v>
      </c>
      <c r="AB102" s="139">
        <v>30.451000000000001</v>
      </c>
      <c r="AC102" s="139">
        <v>18.341000000000001</v>
      </c>
      <c r="AD102" s="139">
        <v>19.177</v>
      </c>
      <c r="AE102" s="139">
        <v>21.844000000000001</v>
      </c>
      <c r="AF102" s="61">
        <v>89.813000000000002</v>
      </c>
      <c r="AG102" s="139">
        <v>27.683</v>
      </c>
      <c r="AH102" s="139">
        <v>31.135000000000002</v>
      </c>
      <c r="AI102" s="139">
        <v>28.904</v>
      </c>
      <c r="AJ102" s="139">
        <v>41.814999999999998</v>
      </c>
      <c r="AK102" s="61">
        <v>129.53700000000001</v>
      </c>
      <c r="AL102" s="139">
        <v>31.891999999999999</v>
      </c>
      <c r="AM102" s="139">
        <v>31.891999999999999</v>
      </c>
      <c r="AN102" s="139">
        <v>35.107999999999997</v>
      </c>
      <c r="AO102" s="139">
        <v>35.108000000000004</v>
      </c>
      <c r="AP102" s="139">
        <v>33.823</v>
      </c>
      <c r="AQ102" s="280">
        <v>33.822999999999993</v>
      </c>
      <c r="AR102" s="139">
        <v>44.215000000000003</v>
      </c>
      <c r="AS102" s="280">
        <f t="shared" si="19"/>
        <v>44.215000000000018</v>
      </c>
      <c r="AT102" s="90">
        <v>145.03800000000001</v>
      </c>
      <c r="AU102" s="90">
        <v>145.03800000000001</v>
      </c>
      <c r="AV102" s="139">
        <v>53.640999999999998</v>
      </c>
      <c r="AW102" s="139">
        <v>62.273000000000003</v>
      </c>
      <c r="AX102" s="139">
        <v>47.237000000000002</v>
      </c>
      <c r="AY102" s="139">
        <v>22.931000000000001</v>
      </c>
      <c r="AZ102" s="61">
        <v>186.08199999999999</v>
      </c>
      <c r="BA102" s="139">
        <v>47.220999999999997</v>
      </c>
      <c r="BC102" s="165">
        <f t="shared" si="18"/>
        <v>-0.11968456963889562</v>
      </c>
      <c r="BD102" s="463"/>
    </row>
    <row r="103" spans="1:1007 1025:2033 2051:3059 3077:4085 4103:5111 5129:6137 6155:7163 7181:8189 8207:9215 9233:10236 10241:11262 11267:12288 12293:13309 13314:14335 14340:16359" customFormat="1">
      <c r="A103" s="21" t="s">
        <v>173</v>
      </c>
      <c r="B103" s="329" t="s">
        <v>46</v>
      </c>
      <c r="C103" s="98">
        <v>-10</v>
      </c>
      <c r="D103" s="98">
        <v>-7</v>
      </c>
      <c r="E103" s="98">
        <v>-14</v>
      </c>
      <c r="F103" s="98">
        <v>-9</v>
      </c>
      <c r="G103" s="103">
        <f t="shared" si="17"/>
        <v>-40</v>
      </c>
      <c r="H103" s="98">
        <v>-4.9039999999999999</v>
      </c>
      <c r="I103" s="98">
        <v>-3.6139999999999999</v>
      </c>
      <c r="J103" s="72">
        <v>-10.295999999999999</v>
      </c>
      <c r="K103" s="72">
        <v>-18.984000000000002</v>
      </c>
      <c r="L103" s="103">
        <v>-37.798000000000002</v>
      </c>
      <c r="M103" s="136">
        <v>-6.9020000000000001</v>
      </c>
      <c r="N103" s="136">
        <v>-9.7829999999999995</v>
      </c>
      <c r="O103" s="136">
        <v>2.4489999999999998</v>
      </c>
      <c r="P103" s="136">
        <v>2.8250000000000002</v>
      </c>
      <c r="Q103" s="103">
        <v>-11.411</v>
      </c>
      <c r="R103" s="136">
        <v>-5.319</v>
      </c>
      <c r="S103" s="136">
        <v>-12.502000000000001</v>
      </c>
      <c r="T103" s="136">
        <v>-6.5359999999999996</v>
      </c>
      <c r="U103" s="136">
        <v>0.50700000000000001</v>
      </c>
      <c r="V103" s="103">
        <v>-23.85</v>
      </c>
      <c r="W103" s="136">
        <v>-0.89500000000000002</v>
      </c>
      <c r="X103" s="136">
        <v>-3.8679999999999999</v>
      </c>
      <c r="Y103" s="136">
        <v>-2.214</v>
      </c>
      <c r="Z103" s="136">
        <v>-7.8890000000000002</v>
      </c>
      <c r="AA103" s="103">
        <v>-14.866</v>
      </c>
      <c r="AB103" s="136">
        <v>-1.409</v>
      </c>
      <c r="AC103" s="136">
        <v>2.601</v>
      </c>
      <c r="AD103" s="136">
        <v>-3.5960000000000001</v>
      </c>
      <c r="AE103" s="136">
        <v>-4.0720000000000001</v>
      </c>
      <c r="AF103" s="103">
        <v>-6.476</v>
      </c>
      <c r="AG103" s="136">
        <v>-4.8079999999999998</v>
      </c>
      <c r="AH103" s="136">
        <v>0.77276000000000011</v>
      </c>
      <c r="AI103" s="136">
        <v>-2.9279999999999999</v>
      </c>
      <c r="AJ103" s="136">
        <v>-7.19</v>
      </c>
      <c r="AK103" s="103">
        <v>-14.153239999999998</v>
      </c>
      <c r="AL103" s="136">
        <v>-6.03</v>
      </c>
      <c r="AM103" s="136">
        <v>-6.03</v>
      </c>
      <c r="AN103" s="136">
        <v>-7.4139999999999997</v>
      </c>
      <c r="AO103" s="136">
        <v>-7.4140000000000006</v>
      </c>
      <c r="AP103" s="136">
        <v>-1.885</v>
      </c>
      <c r="AQ103" s="279">
        <v>-1.8849999999999998</v>
      </c>
      <c r="AR103" s="136">
        <v>-7.2389999999999999</v>
      </c>
      <c r="AS103" s="279">
        <f t="shared" si="19"/>
        <v>-7.238999999999999</v>
      </c>
      <c r="AT103" s="93">
        <v>-22.568000000000001</v>
      </c>
      <c r="AU103" s="93">
        <v>-22.568000000000001</v>
      </c>
      <c r="AV103" s="136">
        <v>-11.347</v>
      </c>
      <c r="AW103" s="136">
        <v>-13.574999999999999</v>
      </c>
      <c r="AX103" s="136">
        <v>-9.7110000000000003</v>
      </c>
      <c r="AY103" s="136">
        <v>-4.6230000000000002</v>
      </c>
      <c r="AZ103" s="103">
        <v>-39.256</v>
      </c>
      <c r="BA103" s="136">
        <v>-10.0680567</v>
      </c>
      <c r="BC103" s="165">
        <f t="shared" si="18"/>
        <v>-0.11271202079844889</v>
      </c>
      <c r="BD103" s="463"/>
    </row>
    <row r="104" spans="1:1007 1025:2033 2051:3059 3077:4085 4103:5111 5129:6137 6155:7163 7181:8189 8207:9215 9233:10236 10241:11262 11267:12288 12293:13309 13314:14335 14340:16359" customFormat="1">
      <c r="A104" s="21" t="s">
        <v>174</v>
      </c>
      <c r="B104" s="329" t="s">
        <v>48</v>
      </c>
      <c r="C104" s="98">
        <v>0</v>
      </c>
      <c r="D104" s="98">
        <v>0</v>
      </c>
      <c r="E104" s="98">
        <v>0</v>
      </c>
      <c r="F104" s="98">
        <v>0</v>
      </c>
      <c r="G104" s="103">
        <f t="shared" si="17"/>
        <v>0</v>
      </c>
      <c r="H104" s="98">
        <v>0</v>
      </c>
      <c r="I104" s="98">
        <v>0</v>
      </c>
      <c r="J104" s="72">
        <v>0</v>
      </c>
      <c r="K104" s="72">
        <v>-2E-3</v>
      </c>
      <c r="L104" s="103">
        <v>-2E-3</v>
      </c>
      <c r="M104" s="136">
        <v>0</v>
      </c>
      <c r="N104" s="136">
        <v>0</v>
      </c>
      <c r="O104" s="136">
        <v>0</v>
      </c>
      <c r="P104" s="136">
        <v>0</v>
      </c>
      <c r="Q104" s="103">
        <v>0</v>
      </c>
      <c r="R104" s="136">
        <v>0</v>
      </c>
      <c r="S104" s="136">
        <v>0</v>
      </c>
      <c r="T104" s="136">
        <v>0</v>
      </c>
      <c r="U104" s="136">
        <v>0</v>
      </c>
      <c r="V104" s="103">
        <v>0</v>
      </c>
      <c r="W104" s="136">
        <v>-4.0000000000000001E-3</v>
      </c>
      <c r="X104" s="136">
        <v>0</v>
      </c>
      <c r="Y104" s="136">
        <v>4.0000000000000001E-3</v>
      </c>
      <c r="Z104" s="136">
        <v>0</v>
      </c>
      <c r="AA104" s="103">
        <v>0</v>
      </c>
      <c r="AB104" s="136">
        <v>0</v>
      </c>
      <c r="AC104" s="136">
        <v>0</v>
      </c>
      <c r="AD104" s="136">
        <v>0</v>
      </c>
      <c r="AE104" s="136">
        <v>0</v>
      </c>
      <c r="AF104" s="103">
        <v>0</v>
      </c>
      <c r="AG104" s="136">
        <v>0</v>
      </c>
      <c r="AH104" s="136">
        <v>0</v>
      </c>
      <c r="AI104" s="136">
        <v>0.68500000000000005</v>
      </c>
      <c r="AJ104" s="136">
        <v>1.502</v>
      </c>
      <c r="AK104" s="103">
        <v>2.1869999999999994</v>
      </c>
      <c r="AL104" s="136">
        <v>-1.044</v>
      </c>
      <c r="AM104" s="136">
        <v>-1.044</v>
      </c>
      <c r="AN104" s="136">
        <v>2.3159999999999998</v>
      </c>
      <c r="AO104" s="136">
        <v>2.3159999999999998</v>
      </c>
      <c r="AP104" s="136">
        <v>-0.314</v>
      </c>
      <c r="AQ104" s="279">
        <v>-0.31400000000000006</v>
      </c>
      <c r="AR104" s="136">
        <v>3.1789999999999998</v>
      </c>
      <c r="AS104" s="279">
        <f t="shared" si="19"/>
        <v>3.1789999999999994</v>
      </c>
      <c r="AT104" s="93">
        <v>4.1369999999999996</v>
      </c>
      <c r="AU104" s="93">
        <v>4.1369999999999996</v>
      </c>
      <c r="AV104" s="136">
        <v>0</v>
      </c>
      <c r="AW104" s="136">
        <v>1.004</v>
      </c>
      <c r="AX104" s="136">
        <v>0</v>
      </c>
      <c r="AY104" s="136">
        <v>0</v>
      </c>
      <c r="AZ104" s="103">
        <v>1.004</v>
      </c>
      <c r="BA104" s="136">
        <v>0</v>
      </c>
      <c r="BC104" s="165" t="str">
        <f t="shared" si="18"/>
        <v>ns</v>
      </c>
      <c r="BD104" s="463"/>
    </row>
    <row r="105" spans="1:1007 1025:2033 2051:3059 3077:4085 4103:5111 5129:6137 6155:7163 7181:8189 8207:9215 9233:10236 10241:11262 11267:12288 12293:13309 13314:14335 14340:16359" customFormat="1">
      <c r="A105" s="21" t="s">
        <v>175</v>
      </c>
      <c r="B105" s="328" t="s">
        <v>50</v>
      </c>
      <c r="C105" s="60">
        <v>30</v>
      </c>
      <c r="D105" s="60">
        <v>25</v>
      </c>
      <c r="E105" s="60">
        <v>28</v>
      </c>
      <c r="F105" s="60">
        <v>29</v>
      </c>
      <c r="G105" s="61">
        <f t="shared" si="17"/>
        <v>112</v>
      </c>
      <c r="H105" s="60">
        <v>23.297000000000001</v>
      </c>
      <c r="I105" s="60">
        <v>16.928000000000001</v>
      </c>
      <c r="J105" s="74">
        <v>47.33</v>
      </c>
      <c r="K105" s="74">
        <v>31.184000000000001</v>
      </c>
      <c r="L105" s="61">
        <v>118.739</v>
      </c>
      <c r="M105" s="139">
        <v>32.923999999999999</v>
      </c>
      <c r="N105" s="139">
        <v>33.58</v>
      </c>
      <c r="O105" s="139">
        <v>27.747</v>
      </c>
      <c r="P105" s="139">
        <v>17.454999999999998</v>
      </c>
      <c r="Q105" s="61">
        <v>111.706</v>
      </c>
      <c r="R105" s="139">
        <v>25.571000000000002</v>
      </c>
      <c r="S105" s="139">
        <v>19.321000000000002</v>
      </c>
      <c r="T105" s="139">
        <v>18.613</v>
      </c>
      <c r="U105" s="139">
        <v>4.4790000000000001</v>
      </c>
      <c r="V105" s="61">
        <v>67.983999999999995</v>
      </c>
      <c r="W105" s="139">
        <v>16.811</v>
      </c>
      <c r="X105" s="139">
        <v>15.362</v>
      </c>
      <c r="Y105" s="139">
        <v>27.821000000000002</v>
      </c>
      <c r="Z105" s="139">
        <v>27.262</v>
      </c>
      <c r="AA105" s="61">
        <v>87.256</v>
      </c>
      <c r="AB105" s="139">
        <v>29.042000000000002</v>
      </c>
      <c r="AC105" s="139">
        <v>20.942</v>
      </c>
      <c r="AD105" s="139">
        <v>15.581</v>
      </c>
      <c r="AE105" s="139">
        <v>17.771999999999998</v>
      </c>
      <c r="AF105" s="61">
        <v>83.336999999999989</v>
      </c>
      <c r="AG105" s="139">
        <v>22.875</v>
      </c>
      <c r="AH105" s="139">
        <v>31.90776</v>
      </c>
      <c r="AI105" s="139">
        <v>26.661000000000001</v>
      </c>
      <c r="AJ105" s="139">
        <v>36.127000000000002</v>
      </c>
      <c r="AK105" s="61">
        <v>117.57075999999999</v>
      </c>
      <c r="AL105" s="139">
        <v>24.818000000000001</v>
      </c>
      <c r="AM105" s="139">
        <v>24.818000000000001</v>
      </c>
      <c r="AN105" s="139">
        <v>30.01</v>
      </c>
      <c r="AO105" s="139">
        <v>30.01</v>
      </c>
      <c r="AP105" s="139">
        <v>31.623999999999999</v>
      </c>
      <c r="AQ105" s="280">
        <v>31.623999999999995</v>
      </c>
      <c r="AR105" s="139">
        <v>40.155000000000001</v>
      </c>
      <c r="AS105" s="280">
        <f t="shared" si="19"/>
        <v>40.155000000000001</v>
      </c>
      <c r="AT105" s="90">
        <v>126.607</v>
      </c>
      <c r="AU105" s="90">
        <v>126.607</v>
      </c>
      <c r="AV105" s="139">
        <v>42.293999999999997</v>
      </c>
      <c r="AW105" s="139">
        <v>49.701999999999998</v>
      </c>
      <c r="AX105" s="139">
        <v>37.526000000000003</v>
      </c>
      <c r="AY105" s="139">
        <v>18.308</v>
      </c>
      <c r="AZ105" s="61">
        <v>147.83000000000001</v>
      </c>
      <c r="BA105" s="139">
        <v>37.152943299999997</v>
      </c>
      <c r="BC105" s="165">
        <f t="shared" si="18"/>
        <v>-0.12155522532746965</v>
      </c>
      <c r="BD105" s="463"/>
    </row>
    <row r="106" spans="1:1007 1025:2033 2051:3059 3077:4085 4103:5111 5129:6137 6155:7163 7181:8189 8207:9215 9233:10236 10241:11262 11267:12288 12293:13309 13314:14335 14340:16359" customFormat="1">
      <c r="A106" s="21" t="s">
        <v>176</v>
      </c>
      <c r="B106" s="329" t="s">
        <v>52</v>
      </c>
      <c r="C106" s="98">
        <v>-5</v>
      </c>
      <c r="D106" s="98">
        <v>4</v>
      </c>
      <c r="E106" s="98">
        <v>4</v>
      </c>
      <c r="F106" s="98">
        <v>4</v>
      </c>
      <c r="G106" s="103">
        <f t="shared" si="17"/>
        <v>7</v>
      </c>
      <c r="H106" s="98">
        <v>-3.6190000000000002</v>
      </c>
      <c r="I106" s="98">
        <v>-3.4430000000000001</v>
      </c>
      <c r="J106" s="98">
        <v>-4.4180000000000001</v>
      </c>
      <c r="K106" s="98">
        <v>-4.6660000000000004</v>
      </c>
      <c r="L106" s="103">
        <v>-16.146000000000001</v>
      </c>
      <c r="M106" s="136">
        <v>-4.1219999999999999</v>
      </c>
      <c r="N106" s="136">
        <v>-4.3360000000000003</v>
      </c>
      <c r="O106" s="136">
        <v>-4.0350000000000001</v>
      </c>
      <c r="P106" s="136">
        <v>-0.81799999999999995</v>
      </c>
      <c r="Q106" s="103">
        <v>-13.311</v>
      </c>
      <c r="R106" s="136">
        <v>-3.6019999999999999</v>
      </c>
      <c r="S106" s="136">
        <v>-2.4580000000000002</v>
      </c>
      <c r="T106" s="136">
        <v>-2.6070000000000002</v>
      </c>
      <c r="U106" s="136">
        <v>-0.53400000000000003</v>
      </c>
      <c r="V106" s="103">
        <v>-9.2010000000000005</v>
      </c>
      <c r="W106" s="136">
        <v>-2.9089999999999998</v>
      </c>
      <c r="X106" s="136">
        <v>-2.2959999999999998</v>
      </c>
      <c r="Y106" s="136">
        <v>-9.907</v>
      </c>
      <c r="Z106" s="136">
        <v>-5.774</v>
      </c>
      <c r="AA106" s="103">
        <v>-20.885999999999999</v>
      </c>
      <c r="AB106" s="136">
        <v>-3.7530000000000001</v>
      </c>
      <c r="AC106" s="136">
        <v>-2.2989999999999999</v>
      </c>
      <c r="AD106" s="136">
        <v>-3.081</v>
      </c>
      <c r="AE106" s="136">
        <v>-2.2869999999999999</v>
      </c>
      <c r="AF106" s="103">
        <v>-11.420000000000002</v>
      </c>
      <c r="AG106" s="136">
        <v>-2.95171012</v>
      </c>
      <c r="AH106" s="136">
        <v>-3.7496776679999999</v>
      </c>
      <c r="AI106" s="136">
        <v>-3.1930000000000001</v>
      </c>
      <c r="AJ106" s="136">
        <v>-4.1950000000000003</v>
      </c>
      <c r="AK106" s="103">
        <v>-14.089387788</v>
      </c>
      <c r="AL106" s="136">
        <v>-2.887</v>
      </c>
      <c r="AM106" s="136">
        <v>-2.887</v>
      </c>
      <c r="AN106" s="136">
        <v>-2.6659999999999999</v>
      </c>
      <c r="AO106" s="136">
        <v>-2.6659999999999999</v>
      </c>
      <c r="AP106" s="136">
        <v>-2.4740000000000002</v>
      </c>
      <c r="AQ106" s="279">
        <v>-2.4739999999999993</v>
      </c>
      <c r="AR106" s="136">
        <v>-5.2469999999999999</v>
      </c>
      <c r="AS106" s="279">
        <f t="shared" si="19"/>
        <v>-5.246999999999999</v>
      </c>
      <c r="AT106" s="93">
        <v>-13.273999999999999</v>
      </c>
      <c r="AU106" s="93">
        <v>-13.273999999999999</v>
      </c>
      <c r="AV106" s="136">
        <v>-5.0759999999999996</v>
      </c>
      <c r="AW106" s="136">
        <v>-6.9610000000000003</v>
      </c>
      <c r="AX106" s="136">
        <v>-5.3760000000000003</v>
      </c>
      <c r="AY106" s="136">
        <v>-2.9180000000000001</v>
      </c>
      <c r="AZ106" s="103">
        <v>-20.331</v>
      </c>
      <c r="BA106" s="136">
        <v>-5.9740000000000002</v>
      </c>
      <c r="BC106" s="165">
        <f t="shared" si="18"/>
        <v>0.17691095350669839</v>
      </c>
      <c r="BD106" s="463"/>
    </row>
    <row r="107" spans="1:1007 1025:2033 2051:3059 3077:4085 4103:5111 5129:6137 6155:7163 7181:8189 8207:9215 9233:10236 10241:11262 11267:12288 12293:13309 13314:14335 14340:16359" customFormat="1">
      <c r="A107" s="21" t="s">
        <v>177</v>
      </c>
      <c r="B107" s="331" t="s">
        <v>54</v>
      </c>
      <c r="C107" s="61">
        <v>25</v>
      </c>
      <c r="D107" s="61">
        <v>21</v>
      </c>
      <c r="E107" s="61">
        <v>24</v>
      </c>
      <c r="F107" s="61">
        <v>25</v>
      </c>
      <c r="G107" s="61">
        <f t="shared" si="17"/>
        <v>95</v>
      </c>
      <c r="H107" s="61">
        <v>19.678000000000001</v>
      </c>
      <c r="I107" s="61">
        <v>13.484999999999999</v>
      </c>
      <c r="J107" s="75">
        <v>42.911999999999999</v>
      </c>
      <c r="K107" s="75">
        <v>26.518000000000001</v>
      </c>
      <c r="L107" s="61">
        <v>102.593</v>
      </c>
      <c r="M107" s="140">
        <v>28.802</v>
      </c>
      <c r="N107" s="140">
        <v>29.244</v>
      </c>
      <c r="O107" s="140">
        <v>23.712</v>
      </c>
      <c r="P107" s="140">
        <v>16.637</v>
      </c>
      <c r="Q107" s="61">
        <v>98.394999999999996</v>
      </c>
      <c r="R107" s="140">
        <v>21.969000000000001</v>
      </c>
      <c r="S107" s="140">
        <v>16.863</v>
      </c>
      <c r="T107" s="140">
        <v>16.006</v>
      </c>
      <c r="U107" s="140">
        <v>3.9449999999999998</v>
      </c>
      <c r="V107" s="61">
        <v>58.783000000000001</v>
      </c>
      <c r="W107" s="140">
        <v>13.901999999999999</v>
      </c>
      <c r="X107" s="140">
        <v>13.066000000000001</v>
      </c>
      <c r="Y107" s="140">
        <v>17.914000000000001</v>
      </c>
      <c r="Z107" s="140">
        <v>21.488</v>
      </c>
      <c r="AA107" s="61">
        <v>66.37</v>
      </c>
      <c r="AB107" s="140">
        <v>25.289000000000001</v>
      </c>
      <c r="AC107" s="140">
        <v>18.643000000000001</v>
      </c>
      <c r="AD107" s="140">
        <v>12.5</v>
      </c>
      <c r="AE107" s="140">
        <v>15.484999999999998</v>
      </c>
      <c r="AF107" s="61">
        <v>71.917000000000002</v>
      </c>
      <c r="AG107" s="140">
        <v>19.923289879999999</v>
      </c>
      <c r="AH107" s="140">
        <v>28.158082332000003</v>
      </c>
      <c r="AI107" s="140">
        <v>23.468</v>
      </c>
      <c r="AJ107" s="140">
        <v>31.931999999999999</v>
      </c>
      <c r="AK107" s="61">
        <v>103.481372212</v>
      </c>
      <c r="AL107" s="140">
        <v>21.931000000000001</v>
      </c>
      <c r="AM107" s="140">
        <v>21.931000000000001</v>
      </c>
      <c r="AN107" s="140">
        <v>27.344000000000001</v>
      </c>
      <c r="AO107" s="140">
        <v>27.343999999999998</v>
      </c>
      <c r="AP107" s="140">
        <v>29.15</v>
      </c>
      <c r="AQ107" s="280">
        <v>29.15</v>
      </c>
      <c r="AR107" s="140">
        <v>34.908000000000001</v>
      </c>
      <c r="AS107" s="280">
        <f t="shared" si="19"/>
        <v>34.908000000000008</v>
      </c>
      <c r="AT107" s="90">
        <v>113.333</v>
      </c>
      <c r="AU107" s="90">
        <v>113.333</v>
      </c>
      <c r="AV107" s="140">
        <v>37.218000000000004</v>
      </c>
      <c r="AW107" s="140">
        <v>42.741</v>
      </c>
      <c r="AX107" s="140">
        <v>32.15</v>
      </c>
      <c r="AY107" s="140">
        <v>15.39</v>
      </c>
      <c r="AZ107" s="61">
        <v>127.499</v>
      </c>
      <c r="BA107" s="140">
        <v>31.1789433</v>
      </c>
      <c r="BC107" s="165">
        <f t="shared" si="18"/>
        <v>-0.1622617201354184</v>
      </c>
      <c r="BD107" s="463"/>
    </row>
    <row r="108" spans="1:1007 1025:2033 2051:3059 3077:4085 4103:5111 5129:6137 6155:7163 7181:8189 8207:9215 9233:10236 10241:11262 11267:12288 12293:13309 13314:14335 14340:16359" customFormat="1">
      <c r="A108" s="21"/>
      <c r="B108" s="85"/>
      <c r="C108" s="85"/>
      <c r="D108" s="85"/>
      <c r="E108" s="85"/>
      <c r="F108" s="85"/>
      <c r="G108" s="85"/>
      <c r="H108" s="85"/>
      <c r="I108" s="85"/>
      <c r="J108" s="85"/>
      <c r="K108" s="85"/>
      <c r="L108" s="85"/>
      <c r="M108" s="131"/>
      <c r="N108" s="131"/>
      <c r="O108" s="131"/>
      <c r="P108" s="131"/>
      <c r="Q108" s="85"/>
      <c r="R108" s="131"/>
      <c r="S108" s="131"/>
      <c r="T108" s="131"/>
      <c r="U108" s="131"/>
      <c r="V108" s="85"/>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402"/>
      <c r="AT108" s="131"/>
      <c r="AU108" s="131"/>
      <c r="AV108" s="131"/>
      <c r="AW108" s="131"/>
      <c r="AX108" s="131"/>
      <c r="AY108" s="131"/>
      <c r="AZ108" s="131"/>
      <c r="BA108" s="131"/>
      <c r="BC108" s="165"/>
      <c r="BD108" s="463"/>
    </row>
    <row r="109" spans="1:1007 1025:2033 2051:3059 3077:4085 4103:5111 5129:6137 6155:7163 7181:8189 8207:9215 9233:10236 10241:11262 11267:12288 12293:13309 13314:14335 14340:16359" customFormat="1">
      <c r="A109" s="21"/>
      <c r="B109" s="85"/>
      <c r="C109" s="85"/>
      <c r="D109" s="85"/>
      <c r="E109" s="104"/>
      <c r="F109" s="104"/>
      <c r="G109" s="104"/>
      <c r="H109" s="104"/>
      <c r="I109" s="104"/>
      <c r="J109" s="104"/>
      <c r="K109" s="104"/>
      <c r="L109" s="104"/>
      <c r="M109" s="142"/>
      <c r="N109" s="142"/>
      <c r="O109" s="142"/>
      <c r="P109" s="142"/>
      <c r="Q109" s="104"/>
      <c r="R109" s="142"/>
      <c r="S109" s="142"/>
      <c r="T109" s="142"/>
      <c r="U109" s="142"/>
      <c r="V109" s="104"/>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C109" s="167"/>
      <c r="BD109" s="463"/>
    </row>
    <row r="110" spans="1:1007 1025:2033 2051:3059 3077:4085 4103:5111 5129:6137 6155:7163 7181:8189 8207:9215 9233:10236 10241:11262 11267:12288 12293:13309 13314:14335 14340:16359" customFormat="1" ht="16.5" thickBot="1">
      <c r="A110" s="21"/>
      <c r="B110" s="24" t="s">
        <v>178</v>
      </c>
      <c r="C110" s="87"/>
      <c r="D110" s="87"/>
      <c r="E110" s="87"/>
      <c r="F110" s="87"/>
      <c r="G110" s="87"/>
      <c r="H110" s="87"/>
      <c r="I110" s="87"/>
      <c r="J110" s="87"/>
      <c r="K110" s="87"/>
      <c r="L110" s="87"/>
      <c r="M110" s="133"/>
      <c r="N110" s="133"/>
      <c r="O110" s="133"/>
      <c r="P110" s="133"/>
      <c r="Q110" s="87"/>
      <c r="R110" s="133"/>
      <c r="S110" s="133"/>
      <c r="T110" s="133"/>
      <c r="U110" s="133"/>
      <c r="V110" s="87"/>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404"/>
      <c r="AT110" s="133"/>
      <c r="AU110" s="133"/>
      <c r="AV110" s="133"/>
      <c r="AW110" s="133"/>
      <c r="AX110" s="133"/>
      <c r="AY110" s="133"/>
      <c r="AZ110" s="133"/>
      <c r="BA110" s="133"/>
      <c r="BC110" s="371"/>
      <c r="BD110" s="463"/>
    </row>
    <row r="111" spans="1:1007 1025:2033 2051:3059 3077:4085 4103:5111 5129:6137 6155:7163 7181:8189 8207:9215 9233:10236 10241:11262 11267:12288 12293:13309 13314:14335 14340:16359" customFormat="1">
      <c r="A111" s="21"/>
      <c r="B111" s="85"/>
      <c r="C111" s="85"/>
      <c r="D111" s="85"/>
      <c r="E111" s="85"/>
      <c r="F111" s="85"/>
      <c r="G111" s="85"/>
      <c r="H111" s="85"/>
      <c r="I111" s="85"/>
      <c r="J111" s="85"/>
      <c r="K111" s="85"/>
      <c r="L111" s="85"/>
      <c r="M111" s="131"/>
      <c r="N111" s="131"/>
      <c r="O111" s="131"/>
      <c r="P111" s="131"/>
      <c r="Q111" s="85"/>
      <c r="R111" s="131"/>
      <c r="S111" s="131"/>
      <c r="T111" s="131"/>
      <c r="U111" s="131"/>
      <c r="V111" s="85"/>
      <c r="W111" s="131"/>
      <c r="X111" s="131"/>
      <c r="Y111" s="131"/>
      <c r="Z111" s="131"/>
      <c r="AA111" s="131"/>
      <c r="AB111" s="131"/>
      <c r="AC111" s="131"/>
      <c r="AD111" s="131"/>
      <c r="AE111" s="131"/>
      <c r="AF111" s="131"/>
      <c r="AG111" s="131"/>
      <c r="AH111" s="131"/>
      <c r="AI111" s="131"/>
      <c r="AJ111" s="131"/>
      <c r="AK111" s="131"/>
      <c r="AL111" s="131"/>
      <c r="AM111" s="322" t="str">
        <f>+$AM$13</f>
        <v>IFRS 17</v>
      </c>
      <c r="AN111" s="131"/>
      <c r="AO111" s="322" t="str">
        <f>+$AM$13</f>
        <v>IFRS 17</v>
      </c>
      <c r="AP111" s="131"/>
      <c r="AQ111" s="57"/>
      <c r="AR111" s="131"/>
      <c r="AS111" s="407" t="str">
        <f>+$AM$13</f>
        <v>IFRS 17</v>
      </c>
      <c r="AT111" s="131"/>
      <c r="AU111" s="322" t="s">
        <v>596</v>
      </c>
      <c r="AV111" s="131"/>
      <c r="AW111" s="131"/>
      <c r="AX111" s="131"/>
      <c r="AY111" s="131"/>
      <c r="AZ111" s="131"/>
      <c r="BA111" s="131"/>
      <c r="BC111" s="372"/>
      <c r="BD111" s="463"/>
    </row>
    <row r="112" spans="1:1007 1025:2033 2051:3059 3077:4085 4103:5111 5129:6137 6155:7163 7181:8189 8207:9215 9233:10236 10241:11262 11267:12288 12293:13309 13314:14335 14340:16359" s="316" customFormat="1" ht="25.5">
      <c r="A112" s="320"/>
      <c r="B112" s="334" t="s">
        <v>24</v>
      </c>
      <c r="C112" s="321" t="str">
        <f t="shared" ref="C112:BA112" si="20">C$14</f>
        <v>Q1-15
Underlying</v>
      </c>
      <c r="D112" s="321" t="str">
        <f t="shared" si="20"/>
        <v>Q2-15
Underlying</v>
      </c>
      <c r="E112" s="321" t="str">
        <f t="shared" si="20"/>
        <v>Q3-15
Underlying</v>
      </c>
      <c r="F112" s="321" t="str">
        <f t="shared" si="20"/>
        <v>Q4-15
Underlying</v>
      </c>
      <c r="G112" s="321" t="str">
        <f t="shared" si="20"/>
        <v>FY-2015
Underlying</v>
      </c>
      <c r="H112" s="321" t="str">
        <f t="shared" si="20"/>
        <v>Q1-16
Underlying</v>
      </c>
      <c r="I112" s="321" t="str">
        <f t="shared" si="20"/>
        <v>Q2-16
Underlying</v>
      </c>
      <c r="J112" s="321" t="str">
        <f t="shared" si="20"/>
        <v>Q3-16
Underlying</v>
      </c>
      <c r="K112" s="321" t="str">
        <f t="shared" si="20"/>
        <v>Q4-16
Underlying</v>
      </c>
      <c r="L112" s="322" t="str">
        <f t="shared" si="20"/>
        <v>FY-2016
Underlying</v>
      </c>
      <c r="M112" s="322" t="s">
        <v>540</v>
      </c>
      <c r="N112" s="322" t="s">
        <v>541</v>
      </c>
      <c r="O112" s="322" t="s">
        <v>542</v>
      </c>
      <c r="P112" s="321" t="s">
        <v>543</v>
      </c>
      <c r="Q112" s="322" t="s">
        <v>544</v>
      </c>
      <c r="R112" s="322" t="s">
        <v>545</v>
      </c>
      <c r="S112" s="322" t="s">
        <v>546</v>
      </c>
      <c r="T112" s="322" t="s">
        <v>547</v>
      </c>
      <c r="U112" s="321" t="s">
        <v>548</v>
      </c>
      <c r="V112" s="322" t="s">
        <v>549</v>
      </c>
      <c r="W112" s="322" t="s">
        <v>550</v>
      </c>
      <c r="X112" s="322" t="s">
        <v>551</v>
      </c>
      <c r="Y112" s="322" t="s">
        <v>552</v>
      </c>
      <c r="Z112" s="322" t="s">
        <v>553</v>
      </c>
      <c r="AA112" s="322" t="s">
        <v>554</v>
      </c>
      <c r="AB112" s="322" t="s">
        <v>555</v>
      </c>
      <c r="AC112" s="322" t="s">
        <v>556</v>
      </c>
      <c r="AD112" s="322" t="s">
        <v>557</v>
      </c>
      <c r="AE112" s="322" t="s">
        <v>558</v>
      </c>
      <c r="AF112" s="322" t="s">
        <v>559</v>
      </c>
      <c r="AG112" s="322" t="s">
        <v>560</v>
      </c>
      <c r="AH112" s="322" t="s">
        <v>561</v>
      </c>
      <c r="AI112" s="322" t="s">
        <v>562</v>
      </c>
      <c r="AJ112" s="322" t="s">
        <v>563</v>
      </c>
      <c r="AK112" s="322" t="s">
        <v>564</v>
      </c>
      <c r="AL112" s="322" t="s">
        <v>565</v>
      </c>
      <c r="AM112" s="322" t="str">
        <f t="shared" si="20"/>
        <v>Q1-22
Underlying</v>
      </c>
      <c r="AN112" s="322" t="s">
        <v>572</v>
      </c>
      <c r="AO112" s="322" t="str">
        <f t="shared" si="20"/>
        <v>Q2-22
Underlying</v>
      </c>
      <c r="AP112" s="322" t="s">
        <v>577</v>
      </c>
      <c r="AQ112" s="57" t="str">
        <f t="shared" si="20"/>
        <v>Q3-22
Underlying</v>
      </c>
      <c r="AR112" s="322" t="s">
        <v>602</v>
      </c>
      <c r="AS112" s="407" t="str">
        <f>AS92</f>
        <v>Q4-22
Underlying</v>
      </c>
      <c r="AT112" s="57" t="s">
        <v>603</v>
      </c>
      <c r="AU112" s="322" t="s">
        <v>609</v>
      </c>
      <c r="AV112" s="322" t="s">
        <v>607</v>
      </c>
      <c r="AW112" s="322" t="s">
        <v>616</v>
      </c>
      <c r="AX112" s="322" t="s">
        <v>621</v>
      </c>
      <c r="AY112" s="322" t="s">
        <v>629</v>
      </c>
      <c r="AZ112" s="57" t="s">
        <v>630</v>
      </c>
      <c r="BA112" s="322" t="str">
        <f t="shared" si="20"/>
        <v>Q1-24
Underlying</v>
      </c>
      <c r="BB112"/>
      <c r="BC112" s="370" t="str">
        <f>LEFT($AV:$AV,2)&amp;"/"&amp;LEFT(BA:BA,2)</f>
        <v>Q1/Q1</v>
      </c>
      <c r="BD112" s="463"/>
      <c r="BE112" s="59"/>
      <c r="BW112" s="315"/>
      <c r="BX112" s="59"/>
      <c r="BY112" s="59"/>
      <c r="BZ112" s="59"/>
      <c r="CA112" s="59"/>
      <c r="CB112" s="59"/>
      <c r="CC112" s="59"/>
      <c r="CD112" s="59"/>
      <c r="CE112" s="59"/>
      <c r="CF112" s="59"/>
      <c r="CG112" s="59"/>
      <c r="CL112" s="59"/>
      <c r="CQ112" s="59"/>
      <c r="DI112" s="315"/>
      <c r="DJ112" s="59"/>
      <c r="DK112" s="59"/>
      <c r="DL112" s="59"/>
      <c r="DM112" s="59"/>
      <c r="DN112" s="59"/>
      <c r="DO112" s="59"/>
      <c r="DP112" s="59"/>
      <c r="DQ112" s="59"/>
      <c r="DR112" s="59"/>
      <c r="DS112" s="59"/>
      <c r="DX112" s="59"/>
      <c r="EC112" s="59"/>
      <c r="EU112" s="315"/>
      <c r="EV112" s="59"/>
      <c r="EW112" s="59"/>
      <c r="EX112" s="59"/>
      <c r="EY112" s="59"/>
      <c r="EZ112" s="59"/>
      <c r="FA112" s="59"/>
      <c r="FB112" s="59"/>
      <c r="FC112" s="59"/>
      <c r="FD112" s="59"/>
      <c r="FE112" s="59"/>
      <c r="FJ112" s="59"/>
      <c r="FO112" s="59"/>
      <c r="GG112" s="315"/>
      <c r="GH112" s="59"/>
      <c r="GI112" s="59"/>
      <c r="GJ112" s="59"/>
      <c r="GK112" s="59"/>
      <c r="GL112" s="59"/>
      <c r="GM112" s="59"/>
      <c r="GN112" s="59"/>
      <c r="GO112" s="59"/>
      <c r="GP112" s="59"/>
      <c r="GQ112" s="59"/>
      <c r="GV112" s="59"/>
      <c r="HA112" s="59"/>
      <c r="HS112" s="315"/>
      <c r="HT112" s="59"/>
      <c r="HU112" s="59"/>
      <c r="HV112" s="59"/>
      <c r="HW112" s="59"/>
      <c r="HX112" s="59"/>
      <c r="HY112" s="59"/>
      <c r="HZ112" s="59"/>
      <c r="IA112" s="59"/>
      <c r="IB112" s="59"/>
      <c r="IC112" s="59"/>
      <c r="IH112" s="59"/>
      <c r="IM112" s="59"/>
      <c r="JE112" s="315"/>
      <c r="JF112" s="59"/>
      <c r="JG112" s="59"/>
      <c r="JH112" s="59"/>
      <c r="JI112" s="59"/>
      <c r="JJ112" s="59"/>
      <c r="JK112" s="59"/>
      <c r="JL112" s="59"/>
      <c r="JM112" s="59"/>
      <c r="JN112" s="59"/>
      <c r="JO112" s="59"/>
      <c r="JT112" s="59"/>
      <c r="JY112" s="59"/>
      <c r="KQ112" s="315"/>
      <c r="KR112" s="59"/>
      <c r="KS112" s="59"/>
      <c r="KT112" s="59"/>
      <c r="KU112" s="59"/>
      <c r="KV112" s="59"/>
      <c r="KW112" s="59"/>
      <c r="KX112" s="59"/>
      <c r="KY112" s="59"/>
      <c r="KZ112" s="59"/>
      <c r="LA112" s="59"/>
      <c r="LF112" s="59"/>
      <c r="LK112" s="59"/>
      <c r="MC112" s="315"/>
      <c r="MD112" s="59"/>
      <c r="ME112" s="59"/>
      <c r="MF112" s="59"/>
      <c r="MG112" s="59"/>
      <c r="MH112" s="59"/>
      <c r="MI112" s="59"/>
      <c r="MJ112" s="59"/>
      <c r="MK112" s="59"/>
      <c r="ML112" s="59"/>
      <c r="MM112" s="59"/>
      <c r="MR112" s="59"/>
      <c r="MW112" s="59"/>
      <c r="NO112" s="315"/>
      <c r="NP112" s="59"/>
      <c r="NQ112" s="59"/>
      <c r="NR112" s="59"/>
      <c r="NS112" s="59"/>
      <c r="NT112" s="59"/>
      <c r="NU112" s="59"/>
      <c r="NV112" s="59"/>
      <c r="NW112" s="59"/>
      <c r="NX112" s="59"/>
      <c r="NY112" s="59"/>
      <c r="OD112" s="59"/>
      <c r="OI112" s="59"/>
      <c r="PA112" s="315"/>
      <c r="PB112" s="59"/>
      <c r="PC112" s="59"/>
      <c r="PD112" s="59"/>
      <c r="PE112" s="59"/>
      <c r="PF112" s="59"/>
      <c r="PG112" s="59"/>
      <c r="PH112" s="59"/>
      <c r="PI112" s="59"/>
      <c r="PJ112" s="59"/>
      <c r="PK112" s="59"/>
      <c r="PP112" s="59"/>
      <c r="PU112" s="59"/>
      <c r="QM112" s="315"/>
      <c r="QN112" s="59"/>
      <c r="QO112" s="59"/>
      <c r="QP112" s="59"/>
      <c r="QQ112" s="59"/>
      <c r="QR112" s="59"/>
      <c r="QS112" s="59"/>
      <c r="QT112" s="59"/>
      <c r="QU112" s="59"/>
      <c r="QV112" s="59"/>
      <c r="QW112" s="59"/>
      <c r="RB112" s="59"/>
      <c r="RG112" s="59"/>
      <c r="RY112" s="315"/>
      <c r="RZ112" s="59"/>
      <c r="SA112" s="59"/>
      <c r="SB112" s="59"/>
      <c r="SC112" s="59"/>
      <c r="SD112" s="59"/>
      <c r="SE112" s="59"/>
      <c r="SF112" s="59"/>
      <c r="SG112" s="59"/>
      <c r="SH112" s="59"/>
      <c r="SI112" s="59"/>
      <c r="SN112" s="59"/>
      <c r="SS112" s="59"/>
      <c r="TK112" s="315"/>
      <c r="TL112" s="59"/>
      <c r="TM112" s="59"/>
      <c r="TN112" s="59"/>
      <c r="TO112" s="59"/>
      <c r="TP112" s="59"/>
      <c r="TQ112" s="59"/>
      <c r="TR112" s="59"/>
      <c r="TS112" s="59"/>
      <c r="TT112" s="59"/>
      <c r="TU112" s="59"/>
      <c r="TZ112" s="59"/>
      <c r="UE112" s="59"/>
      <c r="UW112" s="315"/>
      <c r="UX112" s="59"/>
      <c r="UY112" s="59"/>
      <c r="UZ112" s="59"/>
      <c r="VA112" s="59"/>
      <c r="VB112" s="59"/>
      <c r="VC112" s="59"/>
      <c r="VD112" s="59"/>
      <c r="VE112" s="59"/>
      <c r="VF112" s="59"/>
      <c r="VG112" s="59"/>
      <c r="VL112" s="59"/>
      <c r="VQ112" s="59"/>
      <c r="WI112" s="315"/>
      <c r="WJ112" s="59"/>
      <c r="WK112" s="59"/>
      <c r="WL112" s="59"/>
      <c r="WM112" s="59"/>
      <c r="WN112" s="59"/>
      <c r="WO112" s="59"/>
      <c r="WP112" s="59"/>
      <c r="WQ112" s="59"/>
      <c r="WR112" s="59"/>
      <c r="WS112" s="59"/>
      <c r="WX112" s="59"/>
      <c r="XC112" s="59"/>
      <c r="XU112" s="315"/>
      <c r="XV112" s="59"/>
      <c r="XW112" s="59"/>
      <c r="XX112" s="59"/>
      <c r="XY112" s="59"/>
      <c r="XZ112" s="59"/>
      <c r="YA112" s="59"/>
      <c r="YB112" s="59"/>
      <c r="YC112" s="59"/>
      <c r="YD112" s="59"/>
      <c r="YE112" s="59"/>
      <c r="YJ112" s="59"/>
      <c r="YO112" s="59"/>
      <c r="ZG112" s="315"/>
      <c r="ZH112" s="59"/>
      <c r="ZI112" s="59"/>
      <c r="ZJ112" s="59"/>
      <c r="ZK112" s="59"/>
      <c r="ZL112" s="59"/>
      <c r="ZM112" s="59"/>
      <c r="ZN112" s="59"/>
      <c r="ZO112" s="59"/>
      <c r="ZP112" s="59"/>
      <c r="ZQ112" s="59"/>
      <c r="ZV112" s="59"/>
      <c r="AAA112" s="59"/>
      <c r="AAS112" s="315"/>
      <c r="AAT112" s="59"/>
      <c r="AAU112" s="59"/>
      <c r="AAV112" s="59"/>
      <c r="AAW112" s="59"/>
      <c r="AAX112" s="59"/>
      <c r="AAY112" s="59"/>
      <c r="AAZ112" s="59"/>
      <c r="ABA112" s="59"/>
      <c r="ABB112" s="59"/>
      <c r="ABC112" s="59"/>
      <c r="ABH112" s="59"/>
      <c r="ABM112" s="59"/>
      <c r="ACE112" s="315"/>
      <c r="ACF112" s="59"/>
      <c r="ACG112" s="59"/>
      <c r="ACH112" s="59"/>
      <c r="ACI112" s="59"/>
      <c r="ACJ112" s="59"/>
      <c r="ACK112" s="59"/>
      <c r="ACL112" s="59"/>
      <c r="ACM112" s="59"/>
      <c r="ACN112" s="59"/>
      <c r="ACO112" s="59"/>
      <c r="ACT112" s="59"/>
      <c r="ACY112" s="59"/>
      <c r="ADQ112" s="315"/>
      <c r="ADR112" s="59"/>
      <c r="ADS112" s="59"/>
      <c r="ADT112" s="59"/>
      <c r="ADU112" s="59"/>
      <c r="ADV112" s="59"/>
      <c r="ADW112" s="59"/>
      <c r="ADX112" s="59"/>
      <c r="ADY112" s="59"/>
      <c r="ADZ112" s="59"/>
      <c r="AEA112" s="59"/>
      <c r="AEF112" s="59"/>
      <c r="AEK112" s="59"/>
      <c r="AFC112" s="315"/>
      <c r="AFD112" s="59"/>
      <c r="AFE112" s="59"/>
      <c r="AFF112" s="59"/>
      <c r="AFG112" s="59"/>
      <c r="AFH112" s="59"/>
      <c r="AFI112" s="59"/>
      <c r="AFJ112" s="59"/>
      <c r="AFK112" s="59"/>
      <c r="AFL112" s="59"/>
      <c r="AFM112" s="59"/>
      <c r="AFR112" s="59"/>
      <c r="AFW112" s="59"/>
      <c r="AGO112" s="315"/>
      <c r="AGP112" s="59"/>
      <c r="AGQ112" s="59"/>
      <c r="AGR112" s="59"/>
      <c r="AGS112" s="59"/>
      <c r="AGT112" s="59"/>
      <c r="AGU112" s="59"/>
      <c r="AGV112" s="59"/>
      <c r="AGW112" s="59"/>
      <c r="AGX112" s="59"/>
      <c r="AGY112" s="59"/>
      <c r="AHD112" s="59"/>
      <c r="AHI112" s="59"/>
      <c r="AIA112" s="315"/>
      <c r="AIB112" s="59"/>
      <c r="AIC112" s="59"/>
      <c r="AID112" s="59"/>
      <c r="AIE112" s="59"/>
      <c r="AIF112" s="59"/>
      <c r="AIG112" s="59"/>
      <c r="AIH112" s="59"/>
      <c r="AII112" s="59"/>
      <c r="AIJ112" s="59"/>
      <c r="AIK112" s="59"/>
      <c r="AIP112" s="59"/>
      <c r="AIU112" s="59"/>
      <c r="AJM112" s="315"/>
      <c r="AJN112" s="59"/>
      <c r="AJO112" s="59"/>
      <c r="AJP112" s="59"/>
      <c r="AJQ112" s="59"/>
      <c r="AJR112" s="59"/>
      <c r="AJS112" s="59"/>
      <c r="AJT112" s="59"/>
      <c r="AJU112" s="59"/>
      <c r="AJV112" s="59"/>
      <c r="AJW112" s="59"/>
      <c r="AKB112" s="59"/>
      <c r="AKG112" s="59"/>
      <c r="AKY112" s="315"/>
      <c r="AKZ112" s="59"/>
      <c r="ALA112" s="59"/>
      <c r="ALB112" s="59"/>
      <c r="ALC112" s="59"/>
      <c r="ALD112" s="59"/>
      <c r="ALE112" s="59"/>
      <c r="ALF112" s="59"/>
      <c r="ALG112" s="59"/>
      <c r="ALH112" s="59"/>
      <c r="ALI112" s="59"/>
      <c r="ALN112" s="59"/>
      <c r="ALS112" s="59"/>
      <c r="AMK112" s="315"/>
      <c r="AML112" s="59"/>
      <c r="AMM112" s="59"/>
      <c r="AMN112" s="59"/>
      <c r="AMO112" s="59"/>
      <c r="AMP112" s="59"/>
      <c r="AMQ112" s="59"/>
      <c r="AMR112" s="59"/>
      <c r="AMS112" s="59"/>
      <c r="AMT112" s="59"/>
      <c r="AMU112" s="59"/>
      <c r="AMZ112" s="59"/>
      <c r="ANE112" s="59"/>
      <c r="ANW112" s="315"/>
      <c r="ANX112" s="59"/>
      <c r="ANY112" s="59"/>
      <c r="ANZ112" s="59"/>
      <c r="AOA112" s="59"/>
      <c r="AOB112" s="59"/>
      <c r="AOC112" s="59"/>
      <c r="AOD112" s="59"/>
      <c r="AOE112" s="59"/>
      <c r="AOF112" s="59"/>
      <c r="AOG112" s="59"/>
      <c r="AOL112" s="59"/>
      <c r="AOQ112" s="59"/>
      <c r="API112" s="315"/>
      <c r="APJ112" s="59"/>
      <c r="APK112" s="59"/>
      <c r="APL112" s="59"/>
      <c r="APM112" s="59"/>
      <c r="APN112" s="59"/>
      <c r="APO112" s="59"/>
      <c r="APP112" s="59"/>
      <c r="APQ112" s="59"/>
      <c r="APR112" s="59"/>
      <c r="APS112" s="59"/>
      <c r="APX112" s="59"/>
      <c r="AQC112" s="59"/>
      <c r="AQU112" s="315"/>
      <c r="AQV112" s="59"/>
      <c r="AQW112" s="59"/>
      <c r="AQX112" s="59"/>
      <c r="AQY112" s="59"/>
      <c r="AQZ112" s="59"/>
      <c r="ARA112" s="59"/>
      <c r="ARB112" s="59"/>
      <c r="ARC112" s="59"/>
      <c r="ARD112" s="59"/>
      <c r="ARE112" s="59"/>
      <c r="ARJ112" s="59"/>
      <c r="ARO112" s="59"/>
      <c r="ASG112" s="315"/>
      <c r="ASH112" s="59"/>
      <c r="ASI112" s="59"/>
      <c r="ASJ112" s="59"/>
      <c r="ASK112" s="59"/>
      <c r="ASL112" s="59"/>
      <c r="ASM112" s="59"/>
      <c r="ASN112" s="59"/>
      <c r="ASO112" s="59"/>
      <c r="ASP112" s="59"/>
      <c r="ASQ112" s="59"/>
      <c r="ASV112" s="59"/>
      <c r="ATA112" s="59"/>
      <c r="ATS112" s="315"/>
      <c r="ATT112" s="59"/>
      <c r="ATU112" s="59"/>
      <c r="ATV112" s="59"/>
      <c r="ATW112" s="59"/>
      <c r="ATX112" s="59"/>
      <c r="ATY112" s="59"/>
      <c r="ATZ112" s="59"/>
      <c r="AUA112" s="59"/>
      <c r="AUB112" s="59"/>
      <c r="AUC112" s="59"/>
      <c r="AUH112" s="59"/>
      <c r="AUM112" s="59"/>
      <c r="AVE112" s="315"/>
      <c r="AVF112" s="59"/>
      <c r="AVG112" s="59"/>
      <c r="AVH112" s="59"/>
      <c r="AVI112" s="59"/>
      <c r="AVJ112" s="59"/>
      <c r="AVK112" s="59"/>
      <c r="AVL112" s="59"/>
      <c r="AVM112" s="59"/>
      <c r="AVN112" s="59"/>
      <c r="AVO112" s="59"/>
      <c r="AVT112" s="59"/>
      <c r="AVY112" s="59"/>
      <c r="AWQ112" s="315"/>
      <c r="AWR112" s="59"/>
      <c r="AWS112" s="59"/>
      <c r="AWT112" s="59"/>
      <c r="AWU112" s="59"/>
      <c r="AWV112" s="59"/>
      <c r="AWW112" s="59"/>
      <c r="AWX112" s="59"/>
      <c r="AWY112" s="59"/>
      <c r="AWZ112" s="59"/>
      <c r="AXA112" s="59"/>
      <c r="AXF112" s="59"/>
      <c r="AXK112" s="59"/>
      <c r="AYC112" s="315"/>
      <c r="AYD112" s="59"/>
      <c r="AYE112" s="59"/>
      <c r="AYF112" s="59"/>
      <c r="AYG112" s="59"/>
      <c r="AYH112" s="59"/>
      <c r="AYI112" s="59"/>
      <c r="AYJ112" s="59"/>
      <c r="AYK112" s="59"/>
      <c r="AYL112" s="59"/>
      <c r="AYM112" s="59"/>
      <c r="AYR112" s="59"/>
      <c r="AYW112" s="59"/>
      <c r="AZO112" s="315"/>
      <c r="AZP112" s="59"/>
      <c r="AZQ112" s="59"/>
      <c r="AZR112" s="59"/>
      <c r="AZS112" s="59"/>
      <c r="AZT112" s="59"/>
      <c r="AZU112" s="59"/>
      <c r="AZV112" s="59"/>
      <c r="AZW112" s="59"/>
      <c r="AZX112" s="59"/>
      <c r="AZY112" s="59"/>
      <c r="BAD112" s="59"/>
      <c r="BAI112" s="59"/>
      <c r="BBA112" s="315"/>
      <c r="BBB112" s="59"/>
      <c r="BBC112" s="59"/>
      <c r="BBD112" s="59"/>
      <c r="BBE112" s="59"/>
      <c r="BBF112" s="59"/>
      <c r="BBG112" s="59"/>
      <c r="BBH112" s="59"/>
      <c r="BBI112" s="59"/>
      <c r="BBJ112" s="59"/>
      <c r="BBK112" s="59"/>
      <c r="BBP112" s="59"/>
      <c r="BBU112" s="59"/>
      <c r="BCM112" s="315"/>
      <c r="BCN112" s="59"/>
      <c r="BCO112" s="59"/>
      <c r="BCP112" s="59"/>
      <c r="BCQ112" s="59"/>
      <c r="BCR112" s="59"/>
      <c r="BCS112" s="59"/>
      <c r="BCT112" s="59"/>
      <c r="BCU112" s="59"/>
      <c r="BCV112" s="59"/>
      <c r="BCW112" s="59"/>
      <c r="BDB112" s="59"/>
      <c r="BDG112" s="59"/>
      <c r="BDY112" s="315"/>
      <c r="BDZ112" s="59"/>
      <c r="BEA112" s="59"/>
      <c r="BEB112" s="59"/>
      <c r="BEC112" s="59"/>
      <c r="BED112" s="59"/>
      <c r="BEE112" s="59"/>
      <c r="BEF112" s="59"/>
      <c r="BEG112" s="59"/>
      <c r="BEH112" s="59"/>
      <c r="BEI112" s="59"/>
      <c r="BEN112" s="59"/>
      <c r="BES112" s="59"/>
      <c r="BFK112" s="315"/>
      <c r="BFL112" s="59"/>
      <c r="BFM112" s="59"/>
      <c r="BFN112" s="59"/>
      <c r="BFO112" s="59"/>
      <c r="BFP112" s="59"/>
      <c r="BFQ112" s="59"/>
      <c r="BFR112" s="59"/>
      <c r="BFS112" s="59"/>
      <c r="BFT112" s="59"/>
      <c r="BFU112" s="59"/>
      <c r="BFZ112" s="59"/>
      <c r="BGE112" s="59"/>
      <c r="BGW112" s="315"/>
      <c r="BGX112" s="59"/>
      <c r="BGY112" s="59"/>
      <c r="BGZ112" s="59"/>
      <c r="BHA112" s="59"/>
      <c r="BHB112" s="59"/>
      <c r="BHC112" s="59"/>
      <c r="BHD112" s="59"/>
      <c r="BHE112" s="59"/>
      <c r="BHF112" s="59"/>
      <c r="BHG112" s="59"/>
      <c r="BHL112" s="59"/>
      <c r="BHQ112" s="59"/>
      <c r="BII112" s="315"/>
      <c r="BIJ112" s="59"/>
      <c r="BIK112" s="59"/>
      <c r="BIL112" s="59"/>
      <c r="BIM112" s="59"/>
      <c r="BIN112" s="59"/>
      <c r="BIO112" s="59"/>
      <c r="BIP112" s="59"/>
      <c r="BIQ112" s="59"/>
      <c r="BIR112" s="59"/>
      <c r="BIS112" s="59"/>
      <c r="BIX112" s="59"/>
      <c r="BJC112" s="59"/>
      <c r="BJU112" s="315"/>
      <c r="BJV112" s="59"/>
      <c r="BJW112" s="59"/>
      <c r="BJX112" s="59"/>
      <c r="BJY112" s="59"/>
      <c r="BJZ112" s="59"/>
      <c r="BKA112" s="59"/>
      <c r="BKB112" s="59"/>
      <c r="BKC112" s="59"/>
      <c r="BKD112" s="59"/>
      <c r="BKE112" s="59"/>
      <c r="BKJ112" s="59"/>
      <c r="BKO112" s="59"/>
      <c r="BLG112" s="315"/>
      <c r="BLH112" s="59"/>
      <c r="BLI112" s="59"/>
      <c r="BLJ112" s="59"/>
      <c r="BLK112" s="59"/>
      <c r="BLL112" s="59"/>
      <c r="BLM112" s="59"/>
      <c r="BLN112" s="59"/>
      <c r="BLO112" s="59"/>
      <c r="BLP112" s="59"/>
      <c r="BLQ112" s="59"/>
      <c r="BLV112" s="59"/>
      <c r="BMA112" s="59"/>
      <c r="BMS112" s="315"/>
      <c r="BMT112" s="59"/>
      <c r="BMU112" s="59"/>
      <c r="BMV112" s="59"/>
      <c r="BMW112" s="59"/>
      <c r="BMX112" s="59"/>
      <c r="BMY112" s="59"/>
      <c r="BMZ112" s="59"/>
      <c r="BNA112" s="59"/>
      <c r="BNB112" s="59"/>
      <c r="BNC112" s="59"/>
      <c r="BNH112" s="59"/>
      <c r="BNM112" s="59"/>
      <c r="BOE112" s="315"/>
      <c r="BOF112" s="59"/>
      <c r="BOG112" s="59"/>
      <c r="BOH112" s="59"/>
      <c r="BOI112" s="59"/>
      <c r="BOJ112" s="59"/>
      <c r="BOK112" s="59"/>
      <c r="BOL112" s="59"/>
      <c r="BOM112" s="59"/>
      <c r="BON112" s="59"/>
      <c r="BOO112" s="59"/>
      <c r="BOT112" s="59"/>
      <c r="BOY112" s="59"/>
      <c r="BPQ112" s="315"/>
      <c r="BPR112" s="59"/>
      <c r="BPS112" s="59"/>
      <c r="BPT112" s="59"/>
      <c r="BPU112" s="59"/>
      <c r="BPV112" s="59"/>
      <c r="BPW112" s="59"/>
      <c r="BPX112" s="59"/>
      <c r="BPY112" s="59"/>
      <c r="BPZ112" s="59"/>
      <c r="BQA112" s="59"/>
      <c r="BQF112" s="59"/>
      <c r="BQK112" s="59"/>
      <c r="BRC112" s="315"/>
      <c r="BRD112" s="59"/>
      <c r="BRE112" s="59"/>
      <c r="BRF112" s="59"/>
      <c r="BRG112" s="59"/>
      <c r="BRH112" s="59"/>
      <c r="BRI112" s="59"/>
      <c r="BRJ112" s="59"/>
      <c r="BRK112" s="59"/>
      <c r="BRL112" s="59"/>
      <c r="BRM112" s="59"/>
      <c r="BRR112" s="59"/>
      <c r="BRW112" s="59"/>
      <c r="BSO112" s="315"/>
      <c r="BSP112" s="59"/>
      <c r="BSQ112" s="59"/>
      <c r="BSR112" s="59"/>
      <c r="BSS112" s="59"/>
      <c r="BST112" s="59"/>
      <c r="BSU112" s="59"/>
      <c r="BSV112" s="59"/>
      <c r="BSW112" s="59"/>
      <c r="BSX112" s="59"/>
      <c r="BSY112" s="59"/>
      <c r="BTD112" s="59"/>
      <c r="BTI112" s="59"/>
      <c r="BUA112" s="315"/>
      <c r="BUB112" s="59"/>
      <c r="BUC112" s="59"/>
      <c r="BUD112" s="59"/>
      <c r="BUE112" s="59"/>
      <c r="BUF112" s="59"/>
      <c r="BUG112" s="59"/>
      <c r="BUH112" s="59"/>
      <c r="BUI112" s="59"/>
      <c r="BUJ112" s="59"/>
      <c r="BUK112" s="59"/>
      <c r="BUP112" s="59"/>
      <c r="BUU112" s="59"/>
      <c r="BVM112" s="315"/>
      <c r="BVN112" s="59"/>
      <c r="BVO112" s="59"/>
      <c r="BVP112" s="59"/>
      <c r="BVQ112" s="59"/>
      <c r="BVR112" s="59"/>
      <c r="BVS112" s="59"/>
      <c r="BVT112" s="59"/>
      <c r="BVU112" s="59"/>
      <c r="BVV112" s="59"/>
      <c r="BVW112" s="59"/>
      <c r="BWB112" s="59"/>
      <c r="BWG112" s="59"/>
      <c r="BWY112" s="315"/>
      <c r="BWZ112" s="59"/>
      <c r="BXA112" s="59"/>
      <c r="BXB112" s="59"/>
      <c r="BXC112" s="59"/>
      <c r="BXD112" s="59"/>
      <c r="BXE112" s="59"/>
      <c r="BXF112" s="59"/>
      <c r="BXG112" s="59"/>
      <c r="BXH112" s="59"/>
      <c r="BXI112" s="59"/>
      <c r="BXN112" s="59"/>
      <c r="BXS112" s="59"/>
      <c r="BYK112" s="315"/>
      <c r="BYL112" s="59"/>
      <c r="BYM112" s="59"/>
      <c r="BYN112" s="59"/>
      <c r="BYO112" s="59"/>
      <c r="BYP112" s="59"/>
      <c r="BYQ112" s="59"/>
      <c r="BYR112" s="59"/>
      <c r="BYS112" s="59"/>
      <c r="BYT112" s="59"/>
      <c r="BYU112" s="59"/>
      <c r="BYZ112" s="59"/>
      <c r="BZE112" s="59"/>
      <c r="BZW112" s="315"/>
      <c r="BZX112" s="59"/>
      <c r="BZY112" s="59"/>
      <c r="BZZ112" s="59"/>
      <c r="CAA112" s="59"/>
      <c r="CAB112" s="59"/>
      <c r="CAC112" s="59"/>
      <c r="CAD112" s="59"/>
      <c r="CAE112" s="59"/>
      <c r="CAF112" s="59"/>
      <c r="CAG112" s="59"/>
      <c r="CAL112" s="59"/>
      <c r="CAQ112" s="59"/>
      <c r="CBI112" s="315"/>
      <c r="CBJ112" s="59"/>
      <c r="CBK112" s="59"/>
      <c r="CBL112" s="59"/>
      <c r="CBM112" s="59"/>
      <c r="CBN112" s="59"/>
      <c r="CBO112" s="59"/>
      <c r="CBP112" s="59"/>
      <c r="CBQ112" s="59"/>
      <c r="CBR112" s="59"/>
      <c r="CBS112" s="59"/>
      <c r="CBX112" s="59"/>
      <c r="CCC112" s="59"/>
      <c r="CCU112" s="315"/>
      <c r="CCV112" s="59"/>
      <c r="CCW112" s="59"/>
      <c r="CCX112" s="59"/>
      <c r="CCY112" s="59"/>
      <c r="CCZ112" s="59"/>
      <c r="CDA112" s="59"/>
      <c r="CDB112" s="59"/>
      <c r="CDC112" s="59"/>
      <c r="CDD112" s="59"/>
      <c r="CDE112" s="59"/>
      <c r="CDJ112" s="59"/>
      <c r="CDO112" s="59"/>
      <c r="CEG112" s="315"/>
      <c r="CEH112" s="59"/>
      <c r="CEI112" s="59"/>
      <c r="CEJ112" s="59"/>
      <c r="CEK112" s="59"/>
      <c r="CEL112" s="59"/>
      <c r="CEM112" s="59"/>
      <c r="CEN112" s="59"/>
      <c r="CEO112" s="59"/>
      <c r="CEP112" s="59"/>
      <c r="CEQ112" s="59"/>
      <c r="CEV112" s="59"/>
      <c r="CFA112" s="59"/>
      <c r="CFS112" s="315"/>
      <c r="CFT112" s="59"/>
      <c r="CFU112" s="59"/>
      <c r="CFV112" s="59"/>
      <c r="CFW112" s="59"/>
      <c r="CFX112" s="59"/>
      <c r="CFY112" s="59"/>
      <c r="CFZ112" s="59"/>
      <c r="CGA112" s="59"/>
      <c r="CGB112" s="59"/>
      <c r="CGC112" s="59"/>
      <c r="CGH112" s="59"/>
      <c r="CGM112" s="59"/>
      <c r="CHE112" s="315"/>
      <c r="CHF112" s="59"/>
      <c r="CHG112" s="59"/>
      <c r="CHH112" s="59"/>
      <c r="CHI112" s="59"/>
      <c r="CHJ112" s="59"/>
      <c r="CHK112" s="59"/>
      <c r="CHL112" s="59"/>
      <c r="CHM112" s="59"/>
      <c r="CHN112" s="59"/>
      <c r="CHO112" s="59"/>
      <c r="CHT112" s="59"/>
      <c r="CHY112" s="59"/>
      <c r="CIQ112" s="315"/>
      <c r="CIR112" s="59"/>
      <c r="CIS112" s="59"/>
      <c r="CIT112" s="59"/>
      <c r="CIU112" s="59"/>
      <c r="CIV112" s="59"/>
      <c r="CIW112" s="59"/>
      <c r="CIX112" s="59"/>
      <c r="CIY112" s="59"/>
      <c r="CIZ112" s="59"/>
      <c r="CJA112" s="59"/>
      <c r="CJF112" s="59"/>
      <c r="CJK112" s="59"/>
      <c r="CKC112" s="315"/>
      <c r="CKD112" s="59"/>
      <c r="CKE112" s="59"/>
      <c r="CKF112" s="59"/>
      <c r="CKG112" s="59"/>
      <c r="CKH112" s="59"/>
      <c r="CKI112" s="59"/>
      <c r="CKJ112" s="59"/>
      <c r="CKK112" s="59"/>
      <c r="CKL112" s="59"/>
      <c r="CKM112" s="59"/>
      <c r="CKR112" s="59"/>
      <c r="CKW112" s="59"/>
      <c r="CLO112" s="315"/>
      <c r="CLP112" s="59"/>
      <c r="CLQ112" s="59"/>
      <c r="CLR112" s="59"/>
      <c r="CLS112" s="59"/>
      <c r="CLT112" s="59"/>
      <c r="CLU112" s="59"/>
      <c r="CLV112" s="59"/>
      <c r="CLW112" s="59"/>
      <c r="CLX112" s="59"/>
      <c r="CLY112" s="59"/>
      <c r="CMD112" s="59"/>
      <c r="CMI112" s="59"/>
      <c r="CNA112" s="315"/>
      <c r="CNB112" s="59"/>
      <c r="CNC112" s="59"/>
      <c r="CND112" s="59"/>
      <c r="CNE112" s="59"/>
      <c r="CNF112" s="59"/>
      <c r="CNG112" s="59"/>
      <c r="CNH112" s="59"/>
      <c r="CNI112" s="59"/>
      <c r="CNJ112" s="59"/>
      <c r="CNK112" s="59"/>
      <c r="CNP112" s="59"/>
      <c r="CNU112" s="59"/>
      <c r="COM112" s="315"/>
      <c r="CON112" s="59"/>
      <c r="COO112" s="59"/>
      <c r="COP112" s="59"/>
      <c r="COQ112" s="59"/>
      <c r="COR112" s="59"/>
      <c r="COS112" s="59"/>
      <c r="COT112" s="59"/>
      <c r="COU112" s="59"/>
      <c r="COV112" s="59"/>
      <c r="COW112" s="59"/>
      <c r="CPB112" s="59"/>
      <c r="CPG112" s="59"/>
      <c r="CPY112" s="315"/>
      <c r="CPZ112" s="59"/>
      <c r="CQA112" s="59"/>
      <c r="CQB112" s="59"/>
      <c r="CQC112" s="59"/>
      <c r="CQD112" s="59"/>
      <c r="CQE112" s="59"/>
      <c r="CQF112" s="59"/>
      <c r="CQG112" s="59"/>
      <c r="CQH112" s="59"/>
      <c r="CQI112" s="59"/>
      <c r="CQN112" s="59"/>
      <c r="CQS112" s="59"/>
      <c r="CRK112" s="315"/>
      <c r="CRL112" s="59"/>
      <c r="CRM112" s="59"/>
      <c r="CRN112" s="59"/>
      <c r="CRO112" s="59"/>
      <c r="CRP112" s="59"/>
      <c r="CRQ112" s="59"/>
      <c r="CRR112" s="59"/>
      <c r="CRS112" s="59"/>
      <c r="CRT112" s="59"/>
      <c r="CRU112" s="59"/>
      <c r="CRZ112" s="59"/>
      <c r="CSE112" s="59"/>
      <c r="CSW112" s="315"/>
      <c r="CSX112" s="59"/>
      <c r="CSY112" s="59"/>
      <c r="CSZ112" s="59"/>
      <c r="CTA112" s="59"/>
      <c r="CTB112" s="59"/>
      <c r="CTC112" s="59"/>
      <c r="CTD112" s="59"/>
      <c r="CTE112" s="59"/>
      <c r="CTF112" s="59"/>
      <c r="CTG112" s="59"/>
      <c r="CTL112" s="59"/>
      <c r="CTQ112" s="59"/>
      <c r="CUI112" s="315"/>
      <c r="CUJ112" s="59"/>
      <c r="CUK112" s="59"/>
      <c r="CUL112" s="59"/>
      <c r="CUM112" s="59"/>
      <c r="CUN112" s="59"/>
      <c r="CUO112" s="59"/>
      <c r="CUP112" s="59"/>
      <c r="CUQ112" s="59"/>
      <c r="CUR112" s="59"/>
      <c r="CUS112" s="59"/>
      <c r="CUX112" s="59"/>
      <c r="CVC112" s="59"/>
      <c r="CVU112" s="315"/>
      <c r="CVV112" s="59"/>
      <c r="CVW112" s="59"/>
      <c r="CVX112" s="59"/>
      <c r="CVY112" s="59"/>
      <c r="CVZ112" s="59"/>
      <c r="CWA112" s="59"/>
      <c r="CWB112" s="59"/>
      <c r="CWC112" s="59"/>
      <c r="CWD112" s="59"/>
      <c r="CWE112" s="59"/>
      <c r="CWJ112" s="59"/>
      <c r="CWO112" s="59"/>
      <c r="CXG112" s="315"/>
      <c r="CXH112" s="59"/>
      <c r="CXI112" s="59"/>
      <c r="CXJ112" s="59"/>
      <c r="CXK112" s="59"/>
      <c r="CXL112" s="59"/>
      <c r="CXM112" s="59"/>
      <c r="CXN112" s="59"/>
      <c r="CXO112" s="59"/>
      <c r="CXP112" s="59"/>
      <c r="CXQ112" s="59"/>
      <c r="CXV112" s="59"/>
      <c r="CYA112" s="59"/>
      <c r="CYS112" s="315"/>
      <c r="CYT112" s="59"/>
      <c r="CYU112" s="59"/>
      <c r="CYV112" s="59"/>
      <c r="CYW112" s="59"/>
      <c r="CYX112" s="59"/>
      <c r="CYY112" s="59"/>
      <c r="CYZ112" s="59"/>
      <c r="CZA112" s="59"/>
      <c r="CZB112" s="59"/>
      <c r="CZC112" s="59"/>
      <c r="CZH112" s="59"/>
      <c r="CZM112" s="59"/>
      <c r="DAE112" s="315"/>
      <c r="DAF112" s="59"/>
      <c r="DAG112" s="59"/>
      <c r="DAH112" s="59"/>
      <c r="DAI112" s="59"/>
      <c r="DAJ112" s="59"/>
      <c r="DAK112" s="59"/>
      <c r="DAL112" s="59"/>
      <c r="DAM112" s="59"/>
      <c r="DAN112" s="59"/>
      <c r="DAO112" s="59"/>
      <c r="DAT112" s="59"/>
      <c r="DAY112" s="59"/>
      <c r="DBQ112" s="315"/>
      <c r="DBR112" s="59"/>
      <c r="DBS112" s="59"/>
      <c r="DBT112" s="59"/>
      <c r="DBU112" s="59"/>
      <c r="DBV112" s="59"/>
      <c r="DBW112" s="59"/>
      <c r="DBX112" s="59"/>
      <c r="DBY112" s="59"/>
      <c r="DBZ112" s="59"/>
      <c r="DCA112" s="59"/>
      <c r="DCF112" s="59"/>
      <c r="DCK112" s="59"/>
      <c r="DDC112" s="315"/>
      <c r="DDD112" s="59"/>
      <c r="DDE112" s="59"/>
      <c r="DDF112" s="59"/>
      <c r="DDG112" s="59"/>
      <c r="DDH112" s="59"/>
      <c r="DDI112" s="59"/>
      <c r="DDJ112" s="59"/>
      <c r="DDK112" s="59"/>
      <c r="DDL112" s="59"/>
      <c r="DDM112" s="59"/>
      <c r="DDR112" s="59"/>
      <c r="DDW112" s="59"/>
      <c r="DEO112" s="315"/>
      <c r="DEP112" s="59"/>
      <c r="DEQ112" s="59"/>
      <c r="DER112" s="59"/>
      <c r="DES112" s="59"/>
      <c r="DET112" s="59"/>
      <c r="DEU112" s="59"/>
      <c r="DEV112" s="59"/>
      <c r="DEW112" s="59"/>
      <c r="DEX112" s="59"/>
      <c r="DEY112" s="59"/>
      <c r="DFD112" s="59"/>
      <c r="DFI112" s="59"/>
      <c r="DGA112" s="315"/>
      <c r="DGB112" s="59"/>
      <c r="DGC112" s="59"/>
      <c r="DGD112" s="59"/>
      <c r="DGE112" s="59"/>
      <c r="DGF112" s="59"/>
      <c r="DGG112" s="59"/>
      <c r="DGH112" s="59"/>
      <c r="DGI112" s="59"/>
      <c r="DGJ112" s="59"/>
      <c r="DGK112" s="59"/>
      <c r="DGP112" s="59"/>
      <c r="DGU112" s="59"/>
      <c r="DHM112" s="315"/>
      <c r="DHN112" s="59"/>
      <c r="DHO112" s="59"/>
      <c r="DHP112" s="59"/>
      <c r="DHQ112" s="59"/>
      <c r="DHR112" s="59"/>
      <c r="DHS112" s="59"/>
      <c r="DHT112" s="59"/>
      <c r="DHU112" s="59"/>
      <c r="DHV112" s="59"/>
      <c r="DHW112" s="59"/>
      <c r="DIB112" s="59"/>
      <c r="DIG112" s="59"/>
      <c r="DIY112" s="315"/>
      <c r="DIZ112" s="59"/>
      <c r="DJA112" s="59"/>
      <c r="DJB112" s="59"/>
      <c r="DJC112" s="59"/>
      <c r="DJD112" s="59"/>
      <c r="DJE112" s="59"/>
      <c r="DJF112" s="59"/>
      <c r="DJG112" s="59"/>
      <c r="DJH112" s="59"/>
      <c r="DJI112" s="59"/>
      <c r="DJN112" s="59"/>
      <c r="DJS112" s="59"/>
      <c r="DKK112" s="315"/>
      <c r="DKL112" s="59"/>
      <c r="DKM112" s="59"/>
      <c r="DKN112" s="59"/>
      <c r="DKO112" s="59"/>
      <c r="DKP112" s="59"/>
      <c r="DKQ112" s="59"/>
      <c r="DKR112" s="59"/>
      <c r="DKS112" s="59"/>
      <c r="DKT112" s="59"/>
      <c r="DKU112" s="59"/>
      <c r="DKZ112" s="59"/>
      <c r="DLE112" s="59"/>
      <c r="DLW112" s="315"/>
      <c r="DLX112" s="59"/>
      <c r="DLY112" s="59"/>
      <c r="DLZ112" s="59"/>
      <c r="DMA112" s="59"/>
      <c r="DMB112" s="59"/>
      <c r="DMC112" s="59"/>
      <c r="DMD112" s="59"/>
      <c r="DME112" s="59"/>
      <c r="DMF112" s="59"/>
      <c r="DMG112" s="59"/>
      <c r="DML112" s="59"/>
      <c r="DMQ112" s="59"/>
      <c r="DNI112" s="315"/>
      <c r="DNJ112" s="59"/>
      <c r="DNK112" s="59"/>
      <c r="DNL112" s="59"/>
      <c r="DNM112" s="59"/>
      <c r="DNN112" s="59"/>
      <c r="DNO112" s="59"/>
      <c r="DNP112" s="59"/>
      <c r="DNQ112" s="59"/>
      <c r="DNR112" s="59"/>
      <c r="DNS112" s="59"/>
      <c r="DNX112" s="59"/>
      <c r="DOC112" s="59"/>
      <c r="DOU112" s="315"/>
      <c r="DOV112" s="59"/>
      <c r="DOW112" s="59"/>
      <c r="DOX112" s="59"/>
      <c r="DOY112" s="59"/>
      <c r="DOZ112" s="59"/>
      <c r="DPA112" s="59"/>
      <c r="DPB112" s="59"/>
      <c r="DPC112" s="59"/>
      <c r="DPD112" s="59"/>
      <c r="DPE112" s="59"/>
      <c r="DPJ112" s="59"/>
      <c r="DPO112" s="59"/>
      <c r="DQG112" s="315"/>
      <c r="DQH112" s="59"/>
      <c r="DQI112" s="59"/>
      <c r="DQJ112" s="59"/>
      <c r="DQK112" s="59"/>
      <c r="DQL112" s="59"/>
      <c r="DQM112" s="59"/>
      <c r="DQN112" s="59"/>
      <c r="DQO112" s="59"/>
      <c r="DQP112" s="59"/>
      <c r="DQQ112" s="59"/>
      <c r="DQV112" s="59"/>
      <c r="DRA112" s="59"/>
      <c r="DRS112" s="315"/>
      <c r="DRT112" s="59"/>
      <c r="DRU112" s="59"/>
      <c r="DRV112" s="59"/>
      <c r="DRW112" s="59"/>
      <c r="DRX112" s="59"/>
      <c r="DRY112" s="59"/>
      <c r="DRZ112" s="59"/>
      <c r="DSA112" s="59"/>
      <c r="DSB112" s="59"/>
      <c r="DSC112" s="59"/>
      <c r="DSH112" s="59"/>
      <c r="DSM112" s="59"/>
      <c r="DTE112" s="315"/>
      <c r="DTF112" s="59"/>
      <c r="DTG112" s="59"/>
      <c r="DTH112" s="59"/>
      <c r="DTI112" s="59"/>
      <c r="DTJ112" s="59"/>
      <c r="DTK112" s="59"/>
      <c r="DTL112" s="59"/>
      <c r="DTM112" s="59"/>
      <c r="DTN112" s="59"/>
      <c r="DTO112" s="59"/>
      <c r="DTT112" s="59"/>
      <c r="DTY112" s="59"/>
      <c r="DUQ112" s="315"/>
      <c r="DUR112" s="59"/>
      <c r="DUS112" s="59"/>
      <c r="DUT112" s="59"/>
      <c r="DUU112" s="59"/>
      <c r="DUV112" s="59"/>
      <c r="DUW112" s="59"/>
      <c r="DUX112" s="59"/>
      <c r="DUY112" s="59"/>
      <c r="DUZ112" s="59"/>
      <c r="DVA112" s="59"/>
      <c r="DVF112" s="59"/>
      <c r="DVK112" s="59"/>
      <c r="DWC112" s="315"/>
      <c r="DWD112" s="59"/>
      <c r="DWE112" s="59"/>
      <c r="DWF112" s="59"/>
      <c r="DWG112" s="59"/>
      <c r="DWH112" s="59"/>
      <c r="DWI112" s="59"/>
      <c r="DWJ112" s="59"/>
      <c r="DWK112" s="59"/>
      <c r="DWL112" s="59"/>
      <c r="DWM112" s="59"/>
      <c r="DWR112" s="59"/>
      <c r="DWW112" s="59"/>
      <c r="DXO112" s="315"/>
      <c r="DXP112" s="59"/>
      <c r="DXQ112" s="59"/>
      <c r="DXR112" s="59"/>
      <c r="DXS112" s="59"/>
      <c r="DXT112" s="59"/>
      <c r="DXU112" s="59"/>
      <c r="DXV112" s="59"/>
      <c r="DXW112" s="59"/>
      <c r="DXX112" s="59"/>
      <c r="DXY112" s="59"/>
      <c r="DYD112" s="59"/>
      <c r="DYI112" s="59"/>
      <c r="DZA112" s="315"/>
      <c r="DZB112" s="59"/>
      <c r="DZC112" s="59"/>
      <c r="DZD112" s="59"/>
      <c r="DZE112" s="59"/>
      <c r="DZF112" s="59"/>
      <c r="DZG112" s="59"/>
      <c r="DZH112" s="59"/>
      <c r="DZI112" s="59"/>
      <c r="DZJ112" s="59"/>
      <c r="DZK112" s="59"/>
      <c r="DZP112" s="59"/>
      <c r="DZU112" s="59"/>
      <c r="EAM112" s="315"/>
      <c r="EAN112" s="59"/>
      <c r="EAO112" s="59"/>
      <c r="EAP112" s="59"/>
      <c r="EAQ112" s="59"/>
      <c r="EAR112" s="59"/>
      <c r="EAS112" s="59"/>
      <c r="EAT112" s="59"/>
      <c r="EAU112" s="59"/>
      <c r="EAV112" s="59"/>
      <c r="EAW112" s="59"/>
      <c r="EBB112" s="59"/>
      <c r="EBG112" s="59"/>
      <c r="EBY112" s="315"/>
      <c r="EBZ112" s="59"/>
      <c r="ECA112" s="59"/>
      <c r="ECB112" s="59"/>
      <c r="ECC112" s="59"/>
      <c r="ECD112" s="59"/>
      <c r="ECE112" s="59"/>
      <c r="ECF112" s="59"/>
      <c r="ECG112" s="59"/>
      <c r="ECH112" s="59"/>
      <c r="ECI112" s="59"/>
      <c r="ECN112" s="59"/>
      <c r="ECS112" s="59"/>
      <c r="EDK112" s="315"/>
      <c r="EDL112" s="59"/>
      <c r="EDM112" s="59"/>
      <c r="EDN112" s="59"/>
      <c r="EDO112" s="59"/>
      <c r="EDP112" s="59"/>
      <c r="EDQ112" s="59"/>
      <c r="EDR112" s="59"/>
      <c r="EDS112" s="59"/>
      <c r="EDT112" s="59"/>
      <c r="EDU112" s="59"/>
      <c r="EDZ112" s="59"/>
      <c r="EEE112" s="59"/>
      <c r="EEW112" s="315"/>
      <c r="EEX112" s="59"/>
      <c r="EEY112" s="59"/>
      <c r="EEZ112" s="59"/>
      <c r="EFA112" s="59"/>
      <c r="EFB112" s="59"/>
      <c r="EFC112" s="59"/>
      <c r="EFD112" s="59"/>
      <c r="EFE112" s="59"/>
      <c r="EFF112" s="59"/>
      <c r="EFG112" s="59"/>
      <c r="EFL112" s="59"/>
      <c r="EFQ112" s="59"/>
      <c r="EGI112" s="315"/>
      <c r="EGJ112" s="59"/>
      <c r="EGK112" s="59"/>
      <c r="EGL112" s="59"/>
      <c r="EGM112" s="59"/>
      <c r="EGN112" s="59"/>
      <c r="EGO112" s="59"/>
      <c r="EGP112" s="59"/>
      <c r="EGQ112" s="59"/>
      <c r="EGR112" s="59"/>
      <c r="EGS112" s="59"/>
      <c r="EGX112" s="59"/>
      <c r="EHC112" s="59"/>
      <c r="EHU112" s="315"/>
      <c r="EHV112" s="59"/>
      <c r="EHW112" s="59"/>
      <c r="EHX112" s="59"/>
      <c r="EHY112" s="59"/>
      <c r="EHZ112" s="59"/>
      <c r="EIA112" s="59"/>
      <c r="EIB112" s="59"/>
      <c r="EIC112" s="59"/>
      <c r="EID112" s="59"/>
      <c r="EIE112" s="59"/>
      <c r="EIJ112" s="59"/>
      <c r="EIO112" s="59"/>
      <c r="EJG112" s="315"/>
      <c r="EJH112" s="59"/>
      <c r="EJI112" s="59"/>
      <c r="EJJ112" s="59"/>
      <c r="EJK112" s="59"/>
      <c r="EJL112" s="59"/>
      <c r="EJM112" s="59"/>
      <c r="EJN112" s="59"/>
      <c r="EJO112" s="59"/>
      <c r="EJP112" s="59"/>
      <c r="EJQ112" s="59"/>
      <c r="EJV112" s="59"/>
      <c r="EKA112" s="59"/>
      <c r="EKS112" s="315"/>
      <c r="EKT112" s="59"/>
      <c r="EKU112" s="59"/>
      <c r="EKV112" s="59"/>
      <c r="EKW112" s="59"/>
      <c r="EKX112" s="59"/>
      <c r="EKY112" s="59"/>
      <c r="EKZ112" s="59"/>
      <c r="ELA112" s="59"/>
      <c r="ELB112" s="59"/>
      <c r="ELC112" s="59"/>
      <c r="ELH112" s="59"/>
      <c r="ELM112" s="59"/>
      <c r="EME112" s="315"/>
      <c r="EMF112" s="59"/>
      <c r="EMG112" s="59"/>
      <c r="EMH112" s="59"/>
      <c r="EMI112" s="59"/>
      <c r="EMJ112" s="59"/>
      <c r="EMK112" s="59"/>
      <c r="EML112" s="59"/>
      <c r="EMM112" s="59"/>
      <c r="EMN112" s="59"/>
      <c r="EMO112" s="59"/>
      <c r="EMT112" s="59"/>
      <c r="EMY112" s="59"/>
      <c r="ENQ112" s="315"/>
      <c r="ENR112" s="59"/>
      <c r="ENS112" s="59"/>
      <c r="ENT112" s="59"/>
      <c r="ENU112" s="59"/>
      <c r="ENV112" s="59"/>
      <c r="ENW112" s="59"/>
      <c r="ENX112" s="59"/>
      <c r="ENY112" s="59"/>
      <c r="ENZ112" s="59"/>
      <c r="EOA112" s="59"/>
      <c r="EOF112" s="59"/>
      <c r="EOK112" s="59"/>
      <c r="EPC112" s="315"/>
      <c r="EPD112" s="59"/>
      <c r="EPE112" s="59"/>
      <c r="EPF112" s="59"/>
      <c r="EPG112" s="59"/>
      <c r="EPH112" s="59"/>
      <c r="EPI112" s="59"/>
      <c r="EPJ112" s="59"/>
      <c r="EPK112" s="59"/>
      <c r="EPL112" s="59"/>
      <c r="EPM112" s="59"/>
      <c r="EPR112" s="59"/>
      <c r="EPW112" s="59"/>
      <c r="EQO112" s="315"/>
      <c r="EQP112" s="59"/>
      <c r="EQQ112" s="59"/>
      <c r="EQR112" s="59"/>
      <c r="EQS112" s="59"/>
      <c r="EQT112" s="59"/>
      <c r="EQU112" s="59"/>
      <c r="EQV112" s="59"/>
      <c r="EQW112" s="59"/>
      <c r="EQX112" s="59"/>
      <c r="EQY112" s="59"/>
      <c r="ERD112" s="59"/>
      <c r="ERI112" s="59"/>
      <c r="ESA112" s="315"/>
      <c r="ESB112" s="59"/>
      <c r="ESC112" s="59"/>
      <c r="ESD112" s="59"/>
      <c r="ESE112" s="59"/>
      <c r="ESF112" s="59"/>
      <c r="ESG112" s="59"/>
      <c r="ESH112" s="59"/>
      <c r="ESI112" s="59"/>
      <c r="ESJ112" s="59"/>
      <c r="ESK112" s="59"/>
      <c r="ESP112" s="59"/>
      <c r="ESU112" s="59"/>
      <c r="ETM112" s="315"/>
      <c r="ETN112" s="59"/>
      <c r="ETO112" s="59"/>
      <c r="ETP112" s="59"/>
      <c r="ETQ112" s="59"/>
      <c r="ETR112" s="59"/>
      <c r="ETS112" s="59"/>
      <c r="ETT112" s="59"/>
      <c r="ETU112" s="59"/>
      <c r="ETV112" s="59"/>
      <c r="ETW112" s="59"/>
      <c r="EUB112" s="59"/>
      <c r="EUG112" s="59"/>
      <c r="EUY112" s="315"/>
      <c r="EUZ112" s="59"/>
      <c r="EVA112" s="59"/>
      <c r="EVB112" s="59"/>
      <c r="EVC112" s="59"/>
      <c r="EVD112" s="59"/>
      <c r="EVE112" s="59"/>
      <c r="EVF112" s="59"/>
      <c r="EVG112" s="59"/>
      <c r="EVH112" s="59"/>
      <c r="EVI112" s="59"/>
      <c r="EVN112" s="59"/>
      <c r="EVS112" s="59"/>
      <c r="EWK112" s="315"/>
      <c r="EWL112" s="59"/>
      <c r="EWM112" s="59"/>
      <c r="EWN112" s="59"/>
      <c r="EWO112" s="59"/>
      <c r="EWP112" s="59"/>
      <c r="EWQ112" s="59"/>
      <c r="EWR112" s="59"/>
      <c r="EWS112" s="59"/>
      <c r="EWT112" s="59"/>
      <c r="EWU112" s="59"/>
      <c r="EWZ112" s="59"/>
      <c r="EXE112" s="59"/>
      <c r="EXW112" s="315"/>
      <c r="EXX112" s="59"/>
      <c r="EXY112" s="59"/>
      <c r="EXZ112" s="59"/>
      <c r="EYA112" s="59"/>
      <c r="EYB112" s="59"/>
      <c r="EYC112" s="59"/>
      <c r="EYD112" s="59"/>
      <c r="EYE112" s="59"/>
      <c r="EYF112" s="59"/>
      <c r="EYG112" s="59"/>
      <c r="EYL112" s="59"/>
      <c r="EYQ112" s="59"/>
      <c r="EZI112" s="315"/>
      <c r="EZJ112" s="59"/>
      <c r="EZK112" s="59"/>
      <c r="EZL112" s="59"/>
      <c r="EZM112" s="59"/>
      <c r="EZN112" s="59"/>
      <c r="EZO112" s="59"/>
      <c r="EZP112" s="59"/>
      <c r="EZQ112" s="59"/>
      <c r="EZR112" s="59"/>
      <c r="EZS112" s="59"/>
      <c r="EZX112" s="59"/>
      <c r="FAC112" s="59"/>
      <c r="FAU112" s="315"/>
      <c r="FAV112" s="59"/>
      <c r="FAW112" s="59"/>
      <c r="FAX112" s="59"/>
      <c r="FAY112" s="59"/>
      <c r="FAZ112" s="59"/>
      <c r="FBA112" s="59"/>
      <c r="FBB112" s="59"/>
      <c r="FBC112" s="59"/>
      <c r="FBD112" s="59"/>
      <c r="FBE112" s="59"/>
      <c r="FBJ112" s="59"/>
      <c r="FBO112" s="59"/>
      <c r="FCG112" s="315"/>
      <c r="FCH112" s="59"/>
      <c r="FCI112" s="59"/>
      <c r="FCJ112" s="59"/>
      <c r="FCK112" s="59"/>
      <c r="FCL112" s="59"/>
      <c r="FCM112" s="59"/>
      <c r="FCN112" s="59"/>
      <c r="FCO112" s="59"/>
      <c r="FCP112" s="59"/>
      <c r="FCQ112" s="59"/>
      <c r="FCV112" s="59"/>
      <c r="FDA112" s="59"/>
      <c r="FDS112" s="315"/>
      <c r="FDT112" s="59"/>
      <c r="FDU112" s="59"/>
      <c r="FDV112" s="59"/>
      <c r="FDW112" s="59"/>
      <c r="FDX112" s="59"/>
      <c r="FDY112" s="59"/>
      <c r="FDZ112" s="59"/>
      <c r="FEA112" s="59"/>
      <c r="FEB112" s="59"/>
      <c r="FEC112" s="59"/>
      <c r="FEH112" s="59"/>
      <c r="FEM112" s="59"/>
      <c r="FFE112" s="315"/>
      <c r="FFF112" s="59"/>
      <c r="FFG112" s="59"/>
      <c r="FFH112" s="59"/>
      <c r="FFI112" s="59"/>
      <c r="FFJ112" s="59"/>
      <c r="FFK112" s="59"/>
      <c r="FFL112" s="59"/>
      <c r="FFM112" s="59"/>
      <c r="FFN112" s="59"/>
      <c r="FFO112" s="59"/>
      <c r="FFT112" s="59"/>
      <c r="FFY112" s="59"/>
      <c r="FGQ112" s="315"/>
      <c r="FGR112" s="59"/>
      <c r="FGS112" s="59"/>
      <c r="FGT112" s="59"/>
      <c r="FGU112" s="59"/>
      <c r="FGV112" s="59"/>
      <c r="FGW112" s="59"/>
      <c r="FGX112" s="59"/>
      <c r="FGY112" s="59"/>
      <c r="FGZ112" s="59"/>
      <c r="FHA112" s="59"/>
      <c r="FHF112" s="59"/>
      <c r="FHK112" s="59"/>
      <c r="FIC112" s="315"/>
      <c r="FID112" s="59"/>
      <c r="FIE112" s="59"/>
      <c r="FIF112" s="59"/>
      <c r="FIG112" s="59"/>
      <c r="FIH112" s="59"/>
      <c r="FII112" s="59"/>
      <c r="FIJ112" s="59"/>
      <c r="FIK112" s="59"/>
      <c r="FIL112" s="59"/>
      <c r="FIM112" s="59"/>
      <c r="FIR112" s="59"/>
      <c r="FIW112" s="59"/>
      <c r="FJO112" s="315"/>
      <c r="FJP112" s="59"/>
      <c r="FJQ112" s="59"/>
      <c r="FJR112" s="59"/>
      <c r="FJS112" s="59"/>
      <c r="FJT112" s="59"/>
      <c r="FJU112" s="59"/>
      <c r="FJV112" s="59"/>
      <c r="FJW112" s="59"/>
      <c r="FJX112" s="59"/>
      <c r="FJY112" s="59"/>
      <c r="FKD112" s="59"/>
      <c r="FKI112" s="59"/>
      <c r="FLA112" s="315"/>
      <c r="FLB112" s="59"/>
      <c r="FLC112" s="59"/>
      <c r="FLD112" s="59"/>
      <c r="FLE112" s="59"/>
      <c r="FLF112" s="59"/>
      <c r="FLG112" s="59"/>
      <c r="FLH112" s="59"/>
      <c r="FLI112" s="59"/>
      <c r="FLJ112" s="59"/>
      <c r="FLK112" s="59"/>
      <c r="FLP112" s="59"/>
      <c r="FLU112" s="59"/>
      <c r="FMM112" s="315"/>
      <c r="FMN112" s="59"/>
      <c r="FMO112" s="59"/>
      <c r="FMP112" s="59"/>
      <c r="FMQ112" s="59"/>
      <c r="FMR112" s="59"/>
      <c r="FMS112" s="59"/>
      <c r="FMT112" s="59"/>
      <c r="FMU112" s="59"/>
      <c r="FMV112" s="59"/>
      <c r="FMW112" s="59"/>
      <c r="FNB112" s="59"/>
      <c r="FNG112" s="59"/>
      <c r="FNY112" s="315"/>
      <c r="FNZ112" s="59"/>
      <c r="FOA112" s="59"/>
      <c r="FOB112" s="59"/>
      <c r="FOC112" s="59"/>
      <c r="FOD112" s="59"/>
      <c r="FOE112" s="59"/>
      <c r="FOF112" s="59"/>
      <c r="FOG112" s="59"/>
      <c r="FOH112" s="59"/>
      <c r="FOI112" s="59"/>
      <c r="FON112" s="59"/>
      <c r="FOS112" s="59"/>
      <c r="FPK112" s="315"/>
      <c r="FPL112" s="59"/>
      <c r="FPM112" s="59"/>
      <c r="FPN112" s="59"/>
      <c r="FPO112" s="59"/>
      <c r="FPP112" s="59"/>
      <c r="FPQ112" s="59"/>
      <c r="FPR112" s="59"/>
      <c r="FPS112" s="59"/>
      <c r="FPT112" s="59"/>
      <c r="FPU112" s="59"/>
      <c r="FPZ112" s="59"/>
      <c r="FQE112" s="59"/>
      <c r="FQW112" s="315"/>
      <c r="FQX112" s="59"/>
      <c r="FQY112" s="59"/>
      <c r="FQZ112" s="59"/>
      <c r="FRA112" s="59"/>
      <c r="FRB112" s="59"/>
      <c r="FRC112" s="59"/>
      <c r="FRD112" s="59"/>
      <c r="FRE112" s="59"/>
      <c r="FRF112" s="59"/>
      <c r="FRG112" s="59"/>
      <c r="FRL112" s="59"/>
      <c r="FRQ112" s="59"/>
      <c r="FSI112" s="315"/>
      <c r="FSJ112" s="59"/>
      <c r="FSK112" s="59"/>
      <c r="FSL112" s="59"/>
      <c r="FSM112" s="59"/>
      <c r="FSN112" s="59"/>
      <c r="FSO112" s="59"/>
      <c r="FSP112" s="59"/>
      <c r="FSQ112" s="59"/>
      <c r="FSR112" s="59"/>
      <c r="FSS112" s="59"/>
      <c r="FSX112" s="59"/>
      <c r="FTC112" s="59"/>
      <c r="FTU112" s="315"/>
      <c r="FTV112" s="59"/>
      <c r="FTW112" s="59"/>
      <c r="FTX112" s="59"/>
      <c r="FTY112" s="59"/>
      <c r="FTZ112" s="59"/>
      <c r="FUA112" s="59"/>
      <c r="FUB112" s="59"/>
      <c r="FUC112" s="59"/>
      <c r="FUD112" s="59"/>
      <c r="FUE112" s="59"/>
      <c r="FUJ112" s="59"/>
      <c r="FUO112" s="59"/>
      <c r="FVG112" s="315"/>
      <c r="FVH112" s="59"/>
      <c r="FVI112" s="59"/>
      <c r="FVJ112" s="59"/>
      <c r="FVK112" s="59"/>
      <c r="FVL112" s="59"/>
      <c r="FVM112" s="59"/>
      <c r="FVN112" s="59"/>
      <c r="FVO112" s="59"/>
      <c r="FVP112" s="59"/>
      <c r="FVQ112" s="59"/>
      <c r="FVV112" s="59"/>
      <c r="FWA112" s="59"/>
      <c r="FWS112" s="315"/>
      <c r="FWT112" s="59"/>
      <c r="FWU112" s="59"/>
      <c r="FWV112" s="59"/>
      <c r="FWW112" s="59"/>
      <c r="FWX112" s="59"/>
      <c r="FWY112" s="59"/>
      <c r="FWZ112" s="59"/>
      <c r="FXA112" s="59"/>
      <c r="FXB112" s="59"/>
      <c r="FXC112" s="59"/>
      <c r="FXH112" s="59"/>
      <c r="FXM112" s="59"/>
      <c r="FYE112" s="315"/>
      <c r="FYF112" s="59"/>
      <c r="FYG112" s="59"/>
      <c r="FYH112" s="59"/>
      <c r="FYI112" s="59"/>
      <c r="FYJ112" s="59"/>
      <c r="FYK112" s="59"/>
      <c r="FYL112" s="59"/>
      <c r="FYM112" s="59"/>
      <c r="FYN112" s="59"/>
      <c r="FYO112" s="59"/>
      <c r="FYT112" s="59"/>
      <c r="FYY112" s="59"/>
      <c r="FZQ112" s="315"/>
      <c r="FZR112" s="59"/>
      <c r="FZS112" s="59"/>
      <c r="FZT112" s="59"/>
      <c r="FZU112" s="59"/>
      <c r="FZV112" s="59"/>
      <c r="FZW112" s="59"/>
      <c r="FZX112" s="59"/>
      <c r="FZY112" s="59"/>
      <c r="FZZ112" s="59"/>
      <c r="GAA112" s="59"/>
      <c r="GAF112" s="59"/>
      <c r="GAK112" s="59"/>
      <c r="GBC112" s="315"/>
      <c r="GBD112" s="59"/>
      <c r="GBE112" s="59"/>
      <c r="GBF112" s="59"/>
      <c r="GBG112" s="59"/>
      <c r="GBH112" s="59"/>
      <c r="GBI112" s="59"/>
      <c r="GBJ112" s="59"/>
      <c r="GBK112" s="59"/>
      <c r="GBL112" s="59"/>
      <c r="GBM112" s="59"/>
      <c r="GBR112" s="59"/>
      <c r="GBW112" s="59"/>
      <c r="GCO112" s="315"/>
      <c r="GCP112" s="59"/>
      <c r="GCQ112" s="59"/>
      <c r="GCR112" s="59"/>
      <c r="GCS112" s="59"/>
      <c r="GCT112" s="59"/>
      <c r="GCU112" s="59"/>
      <c r="GCV112" s="59"/>
      <c r="GCW112" s="59"/>
      <c r="GCX112" s="59"/>
      <c r="GCY112" s="59"/>
      <c r="GDD112" s="59"/>
      <c r="GDI112" s="59"/>
      <c r="GEA112" s="315"/>
      <c r="GEB112" s="59"/>
      <c r="GEC112" s="59"/>
      <c r="GED112" s="59"/>
      <c r="GEE112" s="59"/>
      <c r="GEF112" s="59"/>
      <c r="GEG112" s="59"/>
      <c r="GEH112" s="59"/>
      <c r="GEI112" s="59"/>
      <c r="GEJ112" s="59"/>
      <c r="GEK112" s="59"/>
      <c r="GEP112" s="59"/>
      <c r="GEU112" s="59"/>
      <c r="GFM112" s="315"/>
      <c r="GFN112" s="59"/>
      <c r="GFO112" s="59"/>
      <c r="GFP112" s="59"/>
      <c r="GFQ112" s="59"/>
      <c r="GFR112" s="59"/>
      <c r="GFS112" s="59"/>
      <c r="GFT112" s="59"/>
      <c r="GFU112" s="59"/>
      <c r="GFV112" s="59"/>
      <c r="GFW112" s="59"/>
      <c r="GGB112" s="59"/>
      <c r="GGG112" s="59"/>
      <c r="GGY112" s="315"/>
      <c r="GGZ112" s="59"/>
      <c r="GHA112" s="59"/>
      <c r="GHB112" s="59"/>
      <c r="GHC112" s="59"/>
      <c r="GHD112" s="59"/>
      <c r="GHE112" s="59"/>
      <c r="GHF112" s="59"/>
      <c r="GHG112" s="59"/>
      <c r="GHH112" s="59"/>
      <c r="GHI112" s="59"/>
      <c r="GHN112" s="59"/>
      <c r="GHS112" s="59"/>
      <c r="GIK112" s="315"/>
      <c r="GIL112" s="59"/>
      <c r="GIM112" s="59"/>
      <c r="GIN112" s="59"/>
      <c r="GIO112" s="59"/>
      <c r="GIP112" s="59"/>
      <c r="GIQ112" s="59"/>
      <c r="GIR112" s="59"/>
      <c r="GIS112" s="59"/>
      <c r="GIT112" s="59"/>
      <c r="GIU112" s="59"/>
      <c r="GIZ112" s="59"/>
      <c r="GJE112" s="59"/>
      <c r="GJW112" s="315"/>
      <c r="GJX112" s="59"/>
      <c r="GJY112" s="59"/>
      <c r="GJZ112" s="59"/>
      <c r="GKA112" s="59"/>
      <c r="GKB112" s="59"/>
      <c r="GKC112" s="59"/>
      <c r="GKD112" s="59"/>
      <c r="GKE112" s="59"/>
      <c r="GKF112" s="59"/>
      <c r="GKG112" s="59"/>
      <c r="GKL112" s="59"/>
      <c r="GKQ112" s="59"/>
      <c r="GLI112" s="315"/>
      <c r="GLJ112" s="59"/>
      <c r="GLK112" s="59"/>
      <c r="GLL112" s="59"/>
      <c r="GLM112" s="59"/>
      <c r="GLN112" s="59"/>
      <c r="GLO112" s="59"/>
      <c r="GLP112" s="59"/>
      <c r="GLQ112" s="59"/>
      <c r="GLR112" s="59"/>
      <c r="GLS112" s="59"/>
      <c r="GLX112" s="59"/>
      <c r="GMC112" s="59"/>
      <c r="GMU112" s="315"/>
      <c r="GMV112" s="59"/>
      <c r="GMW112" s="59"/>
      <c r="GMX112" s="59"/>
      <c r="GMY112" s="59"/>
      <c r="GMZ112" s="59"/>
      <c r="GNA112" s="59"/>
      <c r="GNB112" s="59"/>
      <c r="GNC112" s="59"/>
      <c r="GND112" s="59"/>
      <c r="GNE112" s="59"/>
      <c r="GNJ112" s="59"/>
      <c r="GNO112" s="59"/>
      <c r="GOG112" s="315"/>
      <c r="GOH112" s="59"/>
      <c r="GOI112" s="59"/>
      <c r="GOJ112" s="59"/>
      <c r="GOK112" s="59"/>
      <c r="GOL112" s="59"/>
      <c r="GOM112" s="59"/>
      <c r="GON112" s="59"/>
      <c r="GOO112" s="59"/>
      <c r="GOP112" s="59"/>
      <c r="GOQ112" s="59"/>
      <c r="GOV112" s="59"/>
      <c r="GPA112" s="59"/>
      <c r="GPS112" s="315"/>
      <c r="GPT112" s="59"/>
      <c r="GPU112" s="59"/>
      <c r="GPV112" s="59"/>
      <c r="GPW112" s="59"/>
      <c r="GPX112" s="59"/>
      <c r="GPY112" s="59"/>
      <c r="GPZ112" s="59"/>
      <c r="GQA112" s="59"/>
      <c r="GQB112" s="59"/>
      <c r="GQC112" s="59"/>
      <c r="GQH112" s="59"/>
      <c r="GQM112" s="59"/>
      <c r="GRE112" s="315"/>
      <c r="GRF112" s="59"/>
      <c r="GRG112" s="59"/>
      <c r="GRH112" s="59"/>
      <c r="GRI112" s="59"/>
      <c r="GRJ112" s="59"/>
      <c r="GRK112" s="59"/>
      <c r="GRL112" s="59"/>
      <c r="GRM112" s="59"/>
      <c r="GRN112" s="59"/>
      <c r="GRO112" s="59"/>
      <c r="GRT112" s="59"/>
      <c r="GRY112" s="59"/>
      <c r="GSQ112" s="315"/>
      <c r="GSR112" s="59"/>
      <c r="GSS112" s="59"/>
      <c r="GST112" s="59"/>
      <c r="GSU112" s="59"/>
      <c r="GSV112" s="59"/>
      <c r="GSW112" s="59"/>
      <c r="GSX112" s="59"/>
      <c r="GSY112" s="59"/>
      <c r="GSZ112" s="59"/>
      <c r="GTA112" s="59"/>
      <c r="GTF112" s="59"/>
      <c r="GTK112" s="59"/>
      <c r="GUC112" s="315"/>
      <c r="GUD112" s="59"/>
      <c r="GUE112" s="59"/>
      <c r="GUF112" s="59"/>
      <c r="GUG112" s="59"/>
      <c r="GUH112" s="59"/>
      <c r="GUI112" s="59"/>
      <c r="GUJ112" s="59"/>
      <c r="GUK112" s="59"/>
      <c r="GUL112" s="59"/>
      <c r="GUM112" s="59"/>
      <c r="GUR112" s="59"/>
      <c r="GUW112" s="59"/>
      <c r="GVO112" s="315"/>
      <c r="GVP112" s="59"/>
      <c r="GVQ112" s="59"/>
      <c r="GVR112" s="59"/>
      <c r="GVS112" s="59"/>
      <c r="GVT112" s="59"/>
      <c r="GVU112" s="59"/>
      <c r="GVV112" s="59"/>
      <c r="GVW112" s="59"/>
      <c r="GVX112" s="59"/>
      <c r="GVY112" s="59"/>
      <c r="GWD112" s="59"/>
      <c r="GWI112" s="59"/>
      <c r="GXA112" s="315"/>
      <c r="GXB112" s="59"/>
      <c r="GXC112" s="59"/>
      <c r="GXD112" s="59"/>
      <c r="GXE112" s="59"/>
      <c r="GXF112" s="59"/>
      <c r="GXG112" s="59"/>
      <c r="GXH112" s="59"/>
      <c r="GXI112" s="59"/>
      <c r="GXJ112" s="59"/>
      <c r="GXK112" s="59"/>
      <c r="GXP112" s="59"/>
      <c r="GXU112" s="59"/>
      <c r="GYM112" s="315"/>
      <c r="GYN112" s="59"/>
      <c r="GYO112" s="59"/>
      <c r="GYP112" s="59"/>
      <c r="GYQ112" s="59"/>
      <c r="GYR112" s="59"/>
      <c r="GYS112" s="59"/>
      <c r="GYT112" s="59"/>
      <c r="GYU112" s="59"/>
      <c r="GYV112" s="59"/>
      <c r="GYW112" s="59"/>
      <c r="GZB112" s="59"/>
      <c r="GZG112" s="59"/>
      <c r="GZY112" s="315"/>
      <c r="GZZ112" s="59"/>
      <c r="HAA112" s="59"/>
      <c r="HAB112" s="59"/>
      <c r="HAC112" s="59"/>
      <c r="HAD112" s="59"/>
      <c r="HAE112" s="59"/>
      <c r="HAF112" s="59"/>
      <c r="HAG112" s="59"/>
      <c r="HAH112" s="59"/>
      <c r="HAI112" s="59"/>
      <c r="HAN112" s="59"/>
      <c r="HAS112" s="59"/>
      <c r="HBK112" s="315"/>
      <c r="HBL112" s="59"/>
      <c r="HBM112" s="59"/>
      <c r="HBN112" s="59"/>
      <c r="HBO112" s="59"/>
      <c r="HBP112" s="59"/>
      <c r="HBQ112" s="59"/>
      <c r="HBR112" s="59"/>
      <c r="HBS112" s="59"/>
      <c r="HBT112" s="59"/>
      <c r="HBU112" s="59"/>
      <c r="HBZ112" s="59"/>
      <c r="HCE112" s="59"/>
      <c r="HCW112" s="315"/>
      <c r="HCX112" s="59"/>
      <c r="HCY112" s="59"/>
      <c r="HCZ112" s="59"/>
      <c r="HDA112" s="59"/>
      <c r="HDB112" s="59"/>
      <c r="HDC112" s="59"/>
      <c r="HDD112" s="59"/>
      <c r="HDE112" s="59"/>
      <c r="HDF112" s="59"/>
      <c r="HDG112" s="59"/>
      <c r="HDL112" s="59"/>
      <c r="HDQ112" s="59"/>
      <c r="HEI112" s="315"/>
      <c r="HEJ112" s="59"/>
      <c r="HEK112" s="59"/>
      <c r="HEL112" s="59"/>
      <c r="HEM112" s="59"/>
      <c r="HEN112" s="59"/>
      <c r="HEO112" s="59"/>
      <c r="HEP112" s="59"/>
      <c r="HEQ112" s="59"/>
      <c r="HER112" s="59"/>
      <c r="HES112" s="59"/>
      <c r="HEX112" s="59"/>
      <c r="HFC112" s="59"/>
      <c r="HFU112" s="315"/>
      <c r="HFV112" s="59"/>
      <c r="HFW112" s="59"/>
      <c r="HFX112" s="59"/>
      <c r="HFY112" s="59"/>
      <c r="HFZ112" s="59"/>
      <c r="HGA112" s="59"/>
      <c r="HGB112" s="59"/>
      <c r="HGC112" s="59"/>
      <c r="HGD112" s="59"/>
      <c r="HGE112" s="59"/>
      <c r="HGJ112" s="59"/>
      <c r="HGO112" s="59"/>
      <c r="HHG112" s="315"/>
      <c r="HHH112" s="59"/>
      <c r="HHI112" s="59"/>
      <c r="HHJ112" s="59"/>
      <c r="HHK112" s="59"/>
      <c r="HHL112" s="59"/>
      <c r="HHM112" s="59"/>
      <c r="HHN112" s="59"/>
      <c r="HHO112" s="59"/>
      <c r="HHP112" s="59"/>
      <c r="HHQ112" s="59"/>
      <c r="HHV112" s="59"/>
      <c r="HIA112" s="59"/>
      <c r="HIS112" s="315"/>
      <c r="HIT112" s="59"/>
      <c r="HIU112" s="59"/>
      <c r="HIV112" s="59"/>
      <c r="HIW112" s="59"/>
      <c r="HIX112" s="59"/>
      <c r="HIY112" s="59"/>
      <c r="HIZ112" s="59"/>
      <c r="HJA112" s="59"/>
      <c r="HJB112" s="59"/>
      <c r="HJC112" s="59"/>
      <c r="HJH112" s="59"/>
      <c r="HJM112" s="59"/>
      <c r="HKE112" s="315"/>
      <c r="HKF112" s="59"/>
      <c r="HKG112" s="59"/>
      <c r="HKH112" s="59"/>
      <c r="HKI112" s="59"/>
      <c r="HKJ112" s="59"/>
      <c r="HKK112" s="59"/>
      <c r="HKL112" s="59"/>
      <c r="HKM112" s="59"/>
      <c r="HKN112" s="59"/>
      <c r="HKO112" s="59"/>
      <c r="HKT112" s="59"/>
      <c r="HKY112" s="59"/>
      <c r="HLQ112" s="315"/>
      <c r="HLR112" s="59"/>
      <c r="HLS112" s="59"/>
      <c r="HLT112" s="59"/>
      <c r="HLU112" s="59"/>
      <c r="HLV112" s="59"/>
      <c r="HLW112" s="59"/>
      <c r="HLX112" s="59"/>
      <c r="HLY112" s="59"/>
      <c r="HLZ112" s="59"/>
      <c r="HMA112" s="59"/>
      <c r="HMF112" s="59"/>
      <c r="HMK112" s="59"/>
      <c r="HNC112" s="315"/>
      <c r="HND112" s="59"/>
      <c r="HNE112" s="59"/>
      <c r="HNF112" s="59"/>
      <c r="HNG112" s="59"/>
      <c r="HNH112" s="59"/>
      <c r="HNI112" s="59"/>
      <c r="HNJ112" s="59"/>
      <c r="HNK112" s="59"/>
      <c r="HNL112" s="59"/>
      <c r="HNM112" s="59"/>
      <c r="HNR112" s="59"/>
      <c r="HNW112" s="59"/>
      <c r="HOO112" s="315"/>
      <c r="HOP112" s="59"/>
      <c r="HOQ112" s="59"/>
      <c r="HOR112" s="59"/>
      <c r="HOS112" s="59"/>
      <c r="HOT112" s="59"/>
      <c r="HOU112" s="59"/>
      <c r="HOV112" s="59"/>
      <c r="HOW112" s="59"/>
      <c r="HOX112" s="59"/>
      <c r="HOY112" s="59"/>
      <c r="HPD112" s="59"/>
      <c r="HPI112" s="59"/>
      <c r="HQA112" s="315"/>
      <c r="HQB112" s="59"/>
      <c r="HQC112" s="59"/>
      <c r="HQD112" s="59"/>
      <c r="HQE112" s="59"/>
      <c r="HQF112" s="59"/>
      <c r="HQG112" s="59"/>
      <c r="HQH112" s="59"/>
      <c r="HQI112" s="59"/>
      <c r="HQJ112" s="59"/>
      <c r="HQK112" s="59"/>
      <c r="HQP112" s="59"/>
      <c r="HQU112" s="59"/>
      <c r="HRM112" s="315"/>
      <c r="HRN112" s="59"/>
      <c r="HRO112" s="59"/>
      <c r="HRP112" s="59"/>
      <c r="HRQ112" s="59"/>
      <c r="HRR112" s="59"/>
      <c r="HRS112" s="59"/>
      <c r="HRT112" s="59"/>
      <c r="HRU112" s="59"/>
      <c r="HRV112" s="59"/>
      <c r="HRW112" s="59"/>
      <c r="HSB112" s="59"/>
      <c r="HSG112" s="59"/>
      <c r="HSY112" s="315"/>
      <c r="HSZ112" s="59"/>
      <c r="HTA112" s="59"/>
      <c r="HTB112" s="59"/>
      <c r="HTC112" s="59"/>
      <c r="HTD112" s="59"/>
      <c r="HTE112" s="59"/>
      <c r="HTF112" s="59"/>
      <c r="HTG112" s="59"/>
      <c r="HTH112" s="59"/>
      <c r="HTI112" s="59"/>
      <c r="HTN112" s="59"/>
      <c r="HTS112" s="59"/>
      <c r="HUK112" s="315"/>
      <c r="HUL112" s="59"/>
      <c r="HUM112" s="59"/>
      <c r="HUN112" s="59"/>
      <c r="HUO112" s="59"/>
      <c r="HUP112" s="59"/>
      <c r="HUQ112" s="59"/>
      <c r="HUR112" s="59"/>
      <c r="HUS112" s="59"/>
      <c r="HUT112" s="59"/>
      <c r="HUU112" s="59"/>
      <c r="HUZ112" s="59"/>
      <c r="HVE112" s="59"/>
      <c r="HVW112" s="315"/>
      <c r="HVX112" s="59"/>
      <c r="HVY112" s="59"/>
      <c r="HVZ112" s="59"/>
      <c r="HWA112" s="59"/>
      <c r="HWB112" s="59"/>
      <c r="HWC112" s="59"/>
      <c r="HWD112" s="59"/>
      <c r="HWE112" s="59"/>
      <c r="HWF112" s="59"/>
      <c r="HWG112" s="59"/>
      <c r="HWL112" s="59"/>
      <c r="HWQ112" s="59"/>
      <c r="HXI112" s="315"/>
      <c r="HXJ112" s="59"/>
      <c r="HXK112" s="59"/>
      <c r="HXL112" s="59"/>
      <c r="HXM112" s="59"/>
      <c r="HXN112" s="59"/>
      <c r="HXO112" s="59"/>
      <c r="HXP112" s="59"/>
      <c r="HXQ112" s="59"/>
      <c r="HXR112" s="59"/>
      <c r="HXS112" s="59"/>
      <c r="HXX112" s="59"/>
      <c r="HYC112" s="59"/>
      <c r="HYU112" s="315"/>
      <c r="HYV112" s="59"/>
      <c r="HYW112" s="59"/>
      <c r="HYX112" s="59"/>
      <c r="HYY112" s="59"/>
      <c r="HYZ112" s="59"/>
      <c r="HZA112" s="59"/>
      <c r="HZB112" s="59"/>
      <c r="HZC112" s="59"/>
      <c r="HZD112" s="59"/>
      <c r="HZE112" s="59"/>
      <c r="HZJ112" s="59"/>
      <c r="HZO112" s="59"/>
      <c r="IAG112" s="315"/>
      <c r="IAH112" s="59"/>
      <c r="IAI112" s="59"/>
      <c r="IAJ112" s="59"/>
      <c r="IAK112" s="59"/>
      <c r="IAL112" s="59"/>
      <c r="IAM112" s="59"/>
      <c r="IAN112" s="59"/>
      <c r="IAO112" s="59"/>
      <c r="IAP112" s="59"/>
      <c r="IAQ112" s="59"/>
      <c r="IAV112" s="59"/>
      <c r="IBA112" s="59"/>
      <c r="IBS112" s="315"/>
      <c r="IBT112" s="59"/>
      <c r="IBU112" s="59"/>
      <c r="IBV112" s="59"/>
      <c r="IBW112" s="59"/>
      <c r="IBX112" s="59"/>
      <c r="IBY112" s="59"/>
      <c r="IBZ112" s="59"/>
      <c r="ICA112" s="59"/>
      <c r="ICB112" s="59"/>
      <c r="ICC112" s="59"/>
      <c r="ICH112" s="59"/>
      <c r="ICM112" s="59"/>
      <c r="IDE112" s="315"/>
      <c r="IDF112" s="59"/>
      <c r="IDG112" s="59"/>
      <c r="IDH112" s="59"/>
      <c r="IDI112" s="59"/>
      <c r="IDJ112" s="59"/>
      <c r="IDK112" s="59"/>
      <c r="IDL112" s="59"/>
      <c r="IDM112" s="59"/>
      <c r="IDN112" s="59"/>
      <c r="IDO112" s="59"/>
      <c r="IDT112" s="59"/>
      <c r="IDY112" s="59"/>
      <c r="IEQ112" s="315"/>
      <c r="IER112" s="59"/>
      <c r="IES112" s="59"/>
      <c r="IET112" s="59"/>
      <c r="IEU112" s="59"/>
      <c r="IEV112" s="59"/>
      <c r="IEW112" s="59"/>
      <c r="IEX112" s="59"/>
      <c r="IEY112" s="59"/>
      <c r="IEZ112" s="59"/>
      <c r="IFA112" s="59"/>
      <c r="IFF112" s="59"/>
      <c r="IFK112" s="59"/>
      <c r="IGC112" s="315"/>
      <c r="IGD112" s="59"/>
      <c r="IGE112" s="59"/>
      <c r="IGF112" s="59"/>
      <c r="IGG112" s="59"/>
      <c r="IGH112" s="59"/>
      <c r="IGI112" s="59"/>
      <c r="IGJ112" s="59"/>
      <c r="IGK112" s="59"/>
      <c r="IGL112" s="59"/>
      <c r="IGM112" s="59"/>
      <c r="IGR112" s="59"/>
      <c r="IGW112" s="59"/>
      <c r="IHO112" s="315"/>
      <c r="IHP112" s="59"/>
      <c r="IHQ112" s="59"/>
      <c r="IHR112" s="59"/>
      <c r="IHS112" s="59"/>
      <c r="IHT112" s="59"/>
      <c r="IHU112" s="59"/>
      <c r="IHV112" s="59"/>
      <c r="IHW112" s="59"/>
      <c r="IHX112" s="59"/>
      <c r="IHY112" s="59"/>
      <c r="IID112" s="59"/>
      <c r="III112" s="59"/>
      <c r="IJA112" s="315"/>
      <c r="IJB112" s="59"/>
      <c r="IJC112" s="59"/>
      <c r="IJD112" s="59"/>
      <c r="IJE112" s="59"/>
      <c r="IJF112" s="59"/>
      <c r="IJG112" s="59"/>
      <c r="IJH112" s="59"/>
      <c r="IJI112" s="59"/>
      <c r="IJJ112" s="59"/>
      <c r="IJK112" s="59"/>
      <c r="IJP112" s="59"/>
      <c r="IJU112" s="59"/>
      <c r="IKM112" s="315"/>
      <c r="IKN112" s="59"/>
      <c r="IKO112" s="59"/>
      <c r="IKP112" s="59"/>
      <c r="IKQ112" s="59"/>
      <c r="IKR112" s="59"/>
      <c r="IKS112" s="59"/>
      <c r="IKT112" s="59"/>
      <c r="IKU112" s="59"/>
      <c r="IKV112" s="59"/>
      <c r="IKW112" s="59"/>
      <c r="ILB112" s="59"/>
      <c r="ILG112" s="59"/>
      <c r="ILY112" s="315"/>
      <c r="ILZ112" s="59"/>
      <c r="IMA112" s="59"/>
      <c r="IMB112" s="59"/>
      <c r="IMC112" s="59"/>
      <c r="IMD112" s="59"/>
      <c r="IME112" s="59"/>
      <c r="IMF112" s="59"/>
      <c r="IMG112" s="59"/>
      <c r="IMH112" s="59"/>
      <c r="IMI112" s="59"/>
      <c r="IMN112" s="59"/>
      <c r="IMS112" s="59"/>
      <c r="INK112" s="315"/>
      <c r="INL112" s="59"/>
      <c r="INM112" s="59"/>
      <c r="INN112" s="59"/>
      <c r="INO112" s="59"/>
      <c r="INP112" s="59"/>
      <c r="INQ112" s="59"/>
      <c r="INR112" s="59"/>
      <c r="INS112" s="59"/>
      <c r="INT112" s="59"/>
      <c r="INU112" s="59"/>
      <c r="INZ112" s="59"/>
      <c r="IOE112" s="59"/>
      <c r="IOW112" s="315"/>
      <c r="IOX112" s="59"/>
      <c r="IOY112" s="59"/>
      <c r="IOZ112" s="59"/>
      <c r="IPA112" s="59"/>
      <c r="IPB112" s="59"/>
      <c r="IPC112" s="59"/>
      <c r="IPD112" s="59"/>
      <c r="IPE112" s="59"/>
      <c r="IPF112" s="59"/>
      <c r="IPG112" s="59"/>
      <c r="IPL112" s="59"/>
      <c r="IPQ112" s="59"/>
      <c r="IQI112" s="315"/>
      <c r="IQJ112" s="59"/>
      <c r="IQK112" s="59"/>
      <c r="IQL112" s="59"/>
      <c r="IQM112" s="59"/>
      <c r="IQN112" s="59"/>
      <c r="IQO112" s="59"/>
      <c r="IQP112" s="59"/>
      <c r="IQQ112" s="59"/>
      <c r="IQR112" s="59"/>
      <c r="IQS112" s="59"/>
      <c r="IQX112" s="59"/>
      <c r="IRC112" s="59"/>
      <c r="IRU112" s="315"/>
      <c r="IRV112" s="59"/>
      <c r="IRW112" s="59"/>
      <c r="IRX112" s="59"/>
      <c r="IRY112" s="59"/>
      <c r="IRZ112" s="59"/>
      <c r="ISA112" s="59"/>
      <c r="ISB112" s="59"/>
      <c r="ISC112" s="59"/>
      <c r="ISD112" s="59"/>
      <c r="ISE112" s="59"/>
      <c r="ISJ112" s="59"/>
      <c r="ISO112" s="59"/>
      <c r="ITG112" s="315"/>
      <c r="ITH112" s="59"/>
      <c r="ITI112" s="59"/>
      <c r="ITJ112" s="59"/>
      <c r="ITK112" s="59"/>
      <c r="ITL112" s="59"/>
      <c r="ITM112" s="59"/>
      <c r="ITN112" s="59"/>
      <c r="ITO112" s="59"/>
      <c r="ITP112" s="59"/>
      <c r="ITQ112" s="59"/>
      <c r="ITV112" s="59"/>
      <c r="IUA112" s="59"/>
      <c r="IUS112" s="315"/>
      <c r="IUT112" s="59"/>
      <c r="IUU112" s="59"/>
      <c r="IUV112" s="59"/>
      <c r="IUW112" s="59"/>
      <c r="IUX112" s="59"/>
      <c r="IUY112" s="59"/>
      <c r="IUZ112" s="59"/>
      <c r="IVA112" s="59"/>
      <c r="IVB112" s="59"/>
      <c r="IVC112" s="59"/>
      <c r="IVH112" s="59"/>
      <c r="IVM112" s="59"/>
      <c r="IWE112" s="315"/>
      <c r="IWF112" s="59"/>
      <c r="IWG112" s="59"/>
      <c r="IWH112" s="59"/>
      <c r="IWI112" s="59"/>
      <c r="IWJ112" s="59"/>
      <c r="IWK112" s="59"/>
      <c r="IWL112" s="59"/>
      <c r="IWM112" s="59"/>
      <c r="IWN112" s="59"/>
      <c r="IWO112" s="59"/>
      <c r="IWT112" s="59"/>
      <c r="IWY112" s="59"/>
      <c r="IXQ112" s="315"/>
      <c r="IXR112" s="59"/>
      <c r="IXS112" s="59"/>
      <c r="IXT112" s="59"/>
      <c r="IXU112" s="59"/>
      <c r="IXV112" s="59"/>
      <c r="IXW112" s="59"/>
      <c r="IXX112" s="59"/>
      <c r="IXY112" s="59"/>
      <c r="IXZ112" s="59"/>
      <c r="IYA112" s="59"/>
      <c r="IYF112" s="59"/>
      <c r="IYK112" s="59"/>
      <c r="IZC112" s="315"/>
      <c r="IZD112" s="59"/>
      <c r="IZE112" s="59"/>
      <c r="IZF112" s="59"/>
      <c r="IZG112" s="59"/>
      <c r="IZH112" s="59"/>
      <c r="IZI112" s="59"/>
      <c r="IZJ112" s="59"/>
      <c r="IZK112" s="59"/>
      <c r="IZL112" s="59"/>
      <c r="IZM112" s="59"/>
      <c r="IZR112" s="59"/>
      <c r="IZW112" s="59"/>
      <c r="JAO112" s="315"/>
      <c r="JAP112" s="59"/>
      <c r="JAQ112" s="59"/>
      <c r="JAR112" s="59"/>
      <c r="JAS112" s="59"/>
      <c r="JAT112" s="59"/>
      <c r="JAU112" s="59"/>
      <c r="JAV112" s="59"/>
      <c r="JAW112" s="59"/>
      <c r="JAX112" s="59"/>
      <c r="JAY112" s="59"/>
      <c r="JBD112" s="59"/>
      <c r="JBI112" s="59"/>
      <c r="JCA112" s="315"/>
      <c r="JCB112" s="59"/>
      <c r="JCC112" s="59"/>
      <c r="JCD112" s="59"/>
      <c r="JCE112" s="59"/>
      <c r="JCF112" s="59"/>
      <c r="JCG112" s="59"/>
      <c r="JCH112" s="59"/>
      <c r="JCI112" s="59"/>
      <c r="JCJ112" s="59"/>
      <c r="JCK112" s="59"/>
      <c r="JCP112" s="59"/>
      <c r="JCU112" s="59"/>
      <c r="JDM112" s="315"/>
      <c r="JDN112" s="59"/>
      <c r="JDO112" s="59"/>
      <c r="JDP112" s="59"/>
      <c r="JDQ112" s="59"/>
      <c r="JDR112" s="59"/>
      <c r="JDS112" s="59"/>
      <c r="JDT112" s="59"/>
      <c r="JDU112" s="59"/>
      <c r="JDV112" s="59"/>
      <c r="JDW112" s="59"/>
      <c r="JEB112" s="59"/>
      <c r="JEG112" s="59"/>
      <c r="JEY112" s="315"/>
      <c r="JEZ112" s="59"/>
      <c r="JFA112" s="59"/>
      <c r="JFB112" s="59"/>
      <c r="JFC112" s="59"/>
      <c r="JFD112" s="59"/>
      <c r="JFE112" s="59"/>
      <c r="JFF112" s="59"/>
      <c r="JFG112" s="59"/>
      <c r="JFH112" s="59"/>
      <c r="JFI112" s="59"/>
      <c r="JFN112" s="59"/>
      <c r="JFS112" s="59"/>
      <c r="JGK112" s="315"/>
      <c r="JGL112" s="59"/>
      <c r="JGM112" s="59"/>
      <c r="JGN112" s="59"/>
      <c r="JGO112" s="59"/>
      <c r="JGP112" s="59"/>
      <c r="JGQ112" s="59"/>
      <c r="JGR112" s="59"/>
      <c r="JGS112" s="59"/>
      <c r="JGT112" s="59"/>
      <c r="JGU112" s="59"/>
      <c r="JGZ112" s="59"/>
      <c r="JHE112" s="59"/>
      <c r="JHW112" s="315"/>
      <c r="JHX112" s="59"/>
      <c r="JHY112" s="59"/>
      <c r="JHZ112" s="59"/>
      <c r="JIA112" s="59"/>
      <c r="JIB112" s="59"/>
      <c r="JIC112" s="59"/>
      <c r="JID112" s="59"/>
      <c r="JIE112" s="59"/>
      <c r="JIF112" s="59"/>
      <c r="JIG112" s="59"/>
      <c r="JIL112" s="59"/>
      <c r="JIQ112" s="59"/>
      <c r="JJI112" s="315"/>
      <c r="JJJ112" s="59"/>
      <c r="JJK112" s="59"/>
      <c r="JJL112" s="59"/>
      <c r="JJM112" s="59"/>
      <c r="JJN112" s="59"/>
      <c r="JJO112" s="59"/>
      <c r="JJP112" s="59"/>
      <c r="JJQ112" s="59"/>
      <c r="JJR112" s="59"/>
      <c r="JJS112" s="59"/>
      <c r="JJX112" s="59"/>
      <c r="JKC112" s="59"/>
      <c r="JKU112" s="315"/>
      <c r="JKV112" s="59"/>
      <c r="JKW112" s="59"/>
      <c r="JKX112" s="59"/>
      <c r="JKY112" s="59"/>
      <c r="JKZ112" s="59"/>
      <c r="JLA112" s="59"/>
      <c r="JLB112" s="59"/>
      <c r="JLC112" s="59"/>
      <c r="JLD112" s="59"/>
      <c r="JLE112" s="59"/>
      <c r="JLJ112" s="59"/>
      <c r="JLO112" s="59"/>
      <c r="JMG112" s="315"/>
      <c r="JMH112" s="59"/>
      <c r="JMI112" s="59"/>
      <c r="JMJ112" s="59"/>
      <c r="JMK112" s="59"/>
      <c r="JML112" s="59"/>
      <c r="JMM112" s="59"/>
      <c r="JMN112" s="59"/>
      <c r="JMO112" s="59"/>
      <c r="JMP112" s="59"/>
      <c r="JMQ112" s="59"/>
      <c r="JMV112" s="59"/>
      <c r="JNA112" s="59"/>
      <c r="JNS112" s="315"/>
      <c r="JNT112" s="59"/>
      <c r="JNU112" s="59"/>
      <c r="JNV112" s="59"/>
      <c r="JNW112" s="59"/>
      <c r="JNX112" s="59"/>
      <c r="JNY112" s="59"/>
      <c r="JNZ112" s="59"/>
      <c r="JOA112" s="59"/>
      <c r="JOB112" s="59"/>
      <c r="JOC112" s="59"/>
      <c r="JOH112" s="59"/>
      <c r="JOM112" s="59"/>
      <c r="JPE112" s="315"/>
      <c r="JPF112" s="59"/>
      <c r="JPG112" s="59"/>
      <c r="JPH112" s="59"/>
      <c r="JPI112" s="59"/>
      <c r="JPJ112" s="59"/>
      <c r="JPK112" s="59"/>
      <c r="JPL112" s="59"/>
      <c r="JPM112" s="59"/>
      <c r="JPN112" s="59"/>
      <c r="JPO112" s="59"/>
      <c r="JPT112" s="59"/>
      <c r="JPY112" s="59"/>
      <c r="JQQ112" s="315"/>
      <c r="JQR112" s="59"/>
      <c r="JQS112" s="59"/>
      <c r="JQT112" s="59"/>
      <c r="JQU112" s="59"/>
      <c r="JQV112" s="59"/>
      <c r="JQW112" s="59"/>
      <c r="JQX112" s="59"/>
      <c r="JQY112" s="59"/>
      <c r="JQZ112" s="59"/>
      <c r="JRA112" s="59"/>
      <c r="JRF112" s="59"/>
      <c r="JRK112" s="59"/>
      <c r="JSC112" s="315"/>
      <c r="JSD112" s="59"/>
      <c r="JSE112" s="59"/>
      <c r="JSF112" s="59"/>
      <c r="JSG112" s="59"/>
      <c r="JSH112" s="59"/>
      <c r="JSI112" s="59"/>
      <c r="JSJ112" s="59"/>
      <c r="JSK112" s="59"/>
      <c r="JSL112" s="59"/>
      <c r="JSM112" s="59"/>
      <c r="JSR112" s="59"/>
      <c r="JSW112" s="59"/>
      <c r="JTO112" s="315"/>
      <c r="JTP112" s="59"/>
      <c r="JTQ112" s="59"/>
      <c r="JTR112" s="59"/>
      <c r="JTS112" s="59"/>
      <c r="JTT112" s="59"/>
      <c r="JTU112" s="59"/>
      <c r="JTV112" s="59"/>
      <c r="JTW112" s="59"/>
      <c r="JTX112" s="59"/>
      <c r="JTY112" s="59"/>
      <c r="JUD112" s="59"/>
      <c r="JUI112" s="59"/>
      <c r="JVA112" s="315"/>
      <c r="JVB112" s="59"/>
      <c r="JVC112" s="59"/>
      <c r="JVD112" s="59"/>
      <c r="JVE112" s="59"/>
      <c r="JVF112" s="59"/>
      <c r="JVG112" s="59"/>
      <c r="JVH112" s="59"/>
      <c r="JVI112" s="59"/>
      <c r="JVJ112" s="59"/>
      <c r="JVK112" s="59"/>
      <c r="JVP112" s="59"/>
      <c r="JVU112" s="59"/>
      <c r="JWM112" s="315"/>
      <c r="JWN112" s="59"/>
      <c r="JWO112" s="59"/>
      <c r="JWP112" s="59"/>
      <c r="JWQ112" s="59"/>
      <c r="JWR112" s="59"/>
      <c r="JWS112" s="59"/>
      <c r="JWT112" s="59"/>
      <c r="JWU112" s="59"/>
      <c r="JWV112" s="59"/>
      <c r="JWW112" s="59"/>
      <c r="JXB112" s="59"/>
      <c r="JXG112" s="59"/>
      <c r="JXY112" s="315"/>
      <c r="JXZ112" s="59"/>
      <c r="JYA112" s="59"/>
      <c r="JYB112" s="59"/>
      <c r="JYC112" s="59"/>
      <c r="JYD112" s="59"/>
      <c r="JYE112" s="59"/>
      <c r="JYF112" s="59"/>
      <c r="JYG112" s="59"/>
      <c r="JYH112" s="59"/>
      <c r="JYI112" s="59"/>
      <c r="JYN112" s="59"/>
      <c r="JYS112" s="59"/>
      <c r="JZK112" s="315"/>
      <c r="JZL112" s="59"/>
      <c r="JZM112" s="59"/>
      <c r="JZN112" s="59"/>
      <c r="JZO112" s="59"/>
      <c r="JZP112" s="59"/>
      <c r="JZQ112" s="59"/>
      <c r="JZR112" s="59"/>
      <c r="JZS112" s="59"/>
      <c r="JZT112" s="59"/>
      <c r="JZU112" s="59"/>
      <c r="JZZ112" s="59"/>
      <c r="KAE112" s="59"/>
      <c r="KAW112" s="315"/>
      <c r="KAX112" s="59"/>
      <c r="KAY112" s="59"/>
      <c r="KAZ112" s="59"/>
      <c r="KBA112" s="59"/>
      <c r="KBB112" s="59"/>
      <c r="KBC112" s="59"/>
      <c r="KBD112" s="59"/>
      <c r="KBE112" s="59"/>
      <c r="KBF112" s="59"/>
      <c r="KBG112" s="59"/>
      <c r="KBL112" s="59"/>
      <c r="KBQ112" s="59"/>
      <c r="KCI112" s="315"/>
      <c r="KCJ112" s="59"/>
      <c r="KCK112" s="59"/>
      <c r="KCL112" s="59"/>
      <c r="KCM112" s="59"/>
      <c r="KCN112" s="59"/>
      <c r="KCO112" s="59"/>
      <c r="KCP112" s="59"/>
      <c r="KCQ112" s="59"/>
      <c r="KCR112" s="59"/>
      <c r="KCS112" s="59"/>
      <c r="KCX112" s="59"/>
      <c r="KDC112" s="59"/>
      <c r="KDU112" s="315"/>
      <c r="KDV112" s="59"/>
      <c r="KDW112" s="59"/>
      <c r="KDX112" s="59"/>
      <c r="KDY112" s="59"/>
      <c r="KDZ112" s="59"/>
      <c r="KEA112" s="59"/>
      <c r="KEB112" s="59"/>
      <c r="KEC112" s="59"/>
      <c r="KED112" s="59"/>
      <c r="KEE112" s="59"/>
      <c r="KEJ112" s="59"/>
      <c r="KEO112" s="59"/>
      <c r="KFG112" s="315"/>
      <c r="KFH112" s="59"/>
      <c r="KFI112" s="59"/>
      <c r="KFJ112" s="59"/>
      <c r="KFK112" s="59"/>
      <c r="KFL112" s="59"/>
      <c r="KFM112" s="59"/>
      <c r="KFN112" s="59"/>
      <c r="KFO112" s="59"/>
      <c r="KFP112" s="59"/>
      <c r="KFQ112" s="59"/>
      <c r="KFV112" s="59"/>
      <c r="KGA112" s="59"/>
      <c r="KGS112" s="315"/>
      <c r="KGT112" s="59"/>
      <c r="KGU112" s="59"/>
      <c r="KGV112" s="59"/>
      <c r="KGW112" s="59"/>
      <c r="KGX112" s="59"/>
      <c r="KGY112" s="59"/>
      <c r="KGZ112" s="59"/>
      <c r="KHA112" s="59"/>
      <c r="KHB112" s="59"/>
      <c r="KHC112" s="59"/>
      <c r="KHH112" s="59"/>
      <c r="KHM112" s="59"/>
      <c r="KIE112" s="315"/>
      <c r="KIF112" s="59"/>
      <c r="KIG112" s="59"/>
      <c r="KIH112" s="59"/>
      <c r="KII112" s="59"/>
      <c r="KIJ112" s="59"/>
      <c r="KIK112" s="59"/>
      <c r="KIL112" s="59"/>
      <c r="KIM112" s="59"/>
      <c r="KIN112" s="59"/>
      <c r="KIO112" s="59"/>
      <c r="KIT112" s="59"/>
      <c r="KIY112" s="59"/>
      <c r="KJQ112" s="315"/>
      <c r="KJR112" s="59"/>
      <c r="KJS112" s="59"/>
      <c r="KJT112" s="59"/>
      <c r="KJU112" s="59"/>
      <c r="KJV112" s="59"/>
      <c r="KJW112" s="59"/>
      <c r="KJX112" s="59"/>
      <c r="KJY112" s="59"/>
      <c r="KJZ112" s="59"/>
      <c r="KKA112" s="59"/>
      <c r="KKF112" s="59"/>
      <c r="KKK112" s="59"/>
      <c r="KLC112" s="315"/>
      <c r="KLD112" s="59"/>
      <c r="KLE112" s="59"/>
      <c r="KLF112" s="59"/>
      <c r="KLG112" s="59"/>
      <c r="KLH112" s="59"/>
      <c r="KLI112" s="59"/>
      <c r="KLJ112" s="59"/>
      <c r="KLK112" s="59"/>
      <c r="KLL112" s="59"/>
      <c r="KLM112" s="59"/>
      <c r="KLR112" s="59"/>
      <c r="KLW112" s="59"/>
      <c r="KMO112" s="315"/>
      <c r="KMP112" s="59"/>
      <c r="KMQ112" s="59"/>
      <c r="KMR112" s="59"/>
      <c r="KMS112" s="59"/>
      <c r="KMT112" s="59"/>
      <c r="KMU112" s="59"/>
      <c r="KMV112" s="59"/>
      <c r="KMW112" s="59"/>
      <c r="KMX112" s="59"/>
      <c r="KMY112" s="59"/>
      <c r="KND112" s="59"/>
      <c r="KNI112" s="59"/>
      <c r="KOA112" s="315"/>
      <c r="KOB112" s="59"/>
      <c r="KOC112" s="59"/>
      <c r="KOD112" s="59"/>
      <c r="KOE112" s="59"/>
      <c r="KOF112" s="59"/>
      <c r="KOG112" s="59"/>
      <c r="KOH112" s="59"/>
      <c r="KOI112" s="59"/>
      <c r="KOJ112" s="59"/>
      <c r="KOK112" s="59"/>
      <c r="KOP112" s="59"/>
      <c r="KOU112" s="59"/>
      <c r="KPM112" s="315"/>
      <c r="KPN112" s="59"/>
      <c r="KPO112" s="59"/>
      <c r="KPP112" s="59"/>
      <c r="KPQ112" s="59"/>
      <c r="KPR112" s="59"/>
      <c r="KPS112" s="59"/>
      <c r="KPT112" s="59"/>
      <c r="KPU112" s="59"/>
      <c r="KPV112" s="59"/>
      <c r="KPW112" s="59"/>
      <c r="KQB112" s="59"/>
      <c r="KQG112" s="59"/>
      <c r="KQY112" s="315"/>
      <c r="KQZ112" s="59"/>
      <c r="KRA112" s="59"/>
      <c r="KRB112" s="59"/>
      <c r="KRC112" s="59"/>
      <c r="KRD112" s="59"/>
      <c r="KRE112" s="59"/>
      <c r="KRF112" s="59"/>
      <c r="KRG112" s="59"/>
      <c r="KRH112" s="59"/>
      <c r="KRI112" s="59"/>
      <c r="KRN112" s="59"/>
      <c r="KRS112" s="59"/>
      <c r="KSK112" s="315"/>
      <c r="KSL112" s="59"/>
      <c r="KSM112" s="59"/>
      <c r="KSN112" s="59"/>
      <c r="KSO112" s="59"/>
      <c r="KSP112" s="59"/>
      <c r="KSQ112" s="59"/>
      <c r="KSR112" s="59"/>
      <c r="KSS112" s="59"/>
      <c r="KST112" s="59"/>
      <c r="KSU112" s="59"/>
      <c r="KSZ112" s="59"/>
      <c r="KTE112" s="59"/>
      <c r="KTW112" s="315"/>
      <c r="KTX112" s="59"/>
      <c r="KTY112" s="59"/>
      <c r="KTZ112" s="59"/>
      <c r="KUA112" s="59"/>
      <c r="KUB112" s="59"/>
      <c r="KUC112" s="59"/>
      <c r="KUD112" s="59"/>
      <c r="KUE112" s="59"/>
      <c r="KUF112" s="59"/>
      <c r="KUG112" s="59"/>
      <c r="KUL112" s="59"/>
      <c r="KUQ112" s="59"/>
      <c r="KVI112" s="315"/>
      <c r="KVJ112" s="59"/>
      <c r="KVK112" s="59"/>
      <c r="KVL112" s="59"/>
      <c r="KVM112" s="59"/>
      <c r="KVN112" s="59"/>
      <c r="KVO112" s="59"/>
      <c r="KVP112" s="59"/>
      <c r="KVQ112" s="59"/>
      <c r="KVR112" s="59"/>
      <c r="KVS112" s="59"/>
      <c r="KVX112" s="59"/>
      <c r="KWC112" s="59"/>
      <c r="KWU112" s="315"/>
      <c r="KWV112" s="59"/>
      <c r="KWW112" s="59"/>
      <c r="KWX112" s="59"/>
      <c r="KWY112" s="59"/>
      <c r="KWZ112" s="59"/>
      <c r="KXA112" s="59"/>
      <c r="KXB112" s="59"/>
      <c r="KXC112" s="59"/>
      <c r="KXD112" s="59"/>
      <c r="KXE112" s="59"/>
      <c r="KXJ112" s="59"/>
      <c r="KXO112" s="59"/>
      <c r="KYG112" s="315"/>
      <c r="KYH112" s="59"/>
      <c r="KYI112" s="59"/>
      <c r="KYJ112" s="59"/>
      <c r="KYK112" s="59"/>
      <c r="KYL112" s="59"/>
      <c r="KYM112" s="59"/>
      <c r="KYN112" s="59"/>
      <c r="KYO112" s="59"/>
      <c r="KYP112" s="59"/>
      <c r="KYQ112" s="59"/>
      <c r="KYV112" s="59"/>
      <c r="KZA112" s="59"/>
      <c r="KZS112" s="315"/>
      <c r="KZT112" s="59"/>
      <c r="KZU112" s="59"/>
      <c r="KZV112" s="59"/>
      <c r="KZW112" s="59"/>
      <c r="KZX112" s="59"/>
      <c r="KZY112" s="59"/>
      <c r="KZZ112" s="59"/>
      <c r="LAA112" s="59"/>
      <c r="LAB112" s="59"/>
      <c r="LAC112" s="59"/>
      <c r="LAH112" s="59"/>
      <c r="LAM112" s="59"/>
      <c r="LBE112" s="315"/>
      <c r="LBF112" s="59"/>
      <c r="LBG112" s="59"/>
      <c r="LBH112" s="59"/>
      <c r="LBI112" s="59"/>
      <c r="LBJ112" s="59"/>
      <c r="LBK112" s="59"/>
      <c r="LBL112" s="59"/>
      <c r="LBM112" s="59"/>
      <c r="LBN112" s="59"/>
      <c r="LBO112" s="59"/>
      <c r="LBT112" s="59"/>
      <c r="LBY112" s="59"/>
      <c r="LCQ112" s="315"/>
      <c r="LCR112" s="59"/>
      <c r="LCS112" s="59"/>
      <c r="LCT112" s="59"/>
      <c r="LCU112" s="59"/>
      <c r="LCV112" s="59"/>
      <c r="LCW112" s="59"/>
      <c r="LCX112" s="59"/>
      <c r="LCY112" s="59"/>
      <c r="LCZ112" s="59"/>
      <c r="LDA112" s="59"/>
      <c r="LDF112" s="59"/>
      <c r="LDK112" s="59"/>
      <c r="LEC112" s="315"/>
      <c r="LED112" s="59"/>
      <c r="LEE112" s="59"/>
      <c r="LEF112" s="59"/>
      <c r="LEG112" s="59"/>
      <c r="LEH112" s="59"/>
      <c r="LEI112" s="59"/>
      <c r="LEJ112" s="59"/>
      <c r="LEK112" s="59"/>
      <c r="LEL112" s="59"/>
      <c r="LEM112" s="59"/>
      <c r="LER112" s="59"/>
      <c r="LEW112" s="59"/>
      <c r="LFO112" s="315"/>
      <c r="LFP112" s="59"/>
      <c r="LFQ112" s="59"/>
      <c r="LFR112" s="59"/>
      <c r="LFS112" s="59"/>
      <c r="LFT112" s="59"/>
      <c r="LFU112" s="59"/>
      <c r="LFV112" s="59"/>
      <c r="LFW112" s="59"/>
      <c r="LFX112" s="59"/>
      <c r="LFY112" s="59"/>
      <c r="LGD112" s="59"/>
      <c r="LGI112" s="59"/>
      <c r="LHA112" s="315"/>
      <c r="LHB112" s="59"/>
      <c r="LHC112" s="59"/>
      <c r="LHD112" s="59"/>
      <c r="LHE112" s="59"/>
      <c r="LHF112" s="59"/>
      <c r="LHG112" s="59"/>
      <c r="LHH112" s="59"/>
      <c r="LHI112" s="59"/>
      <c r="LHJ112" s="59"/>
      <c r="LHK112" s="59"/>
      <c r="LHP112" s="59"/>
      <c r="LHU112" s="59"/>
      <c r="LIM112" s="315"/>
      <c r="LIN112" s="59"/>
      <c r="LIO112" s="59"/>
      <c r="LIP112" s="59"/>
      <c r="LIQ112" s="59"/>
      <c r="LIR112" s="59"/>
      <c r="LIS112" s="59"/>
      <c r="LIT112" s="59"/>
      <c r="LIU112" s="59"/>
      <c r="LIV112" s="59"/>
      <c r="LIW112" s="59"/>
      <c r="LJB112" s="59"/>
      <c r="LJG112" s="59"/>
      <c r="LJY112" s="315"/>
      <c r="LJZ112" s="59"/>
      <c r="LKA112" s="59"/>
      <c r="LKB112" s="59"/>
      <c r="LKC112" s="59"/>
      <c r="LKD112" s="59"/>
      <c r="LKE112" s="59"/>
      <c r="LKF112" s="59"/>
      <c r="LKG112" s="59"/>
      <c r="LKH112" s="59"/>
      <c r="LKI112" s="59"/>
      <c r="LKN112" s="59"/>
      <c r="LKS112" s="59"/>
      <c r="LLK112" s="315"/>
      <c r="LLL112" s="59"/>
      <c r="LLM112" s="59"/>
      <c r="LLN112" s="59"/>
      <c r="LLO112" s="59"/>
      <c r="LLP112" s="59"/>
      <c r="LLQ112" s="59"/>
      <c r="LLR112" s="59"/>
      <c r="LLS112" s="59"/>
      <c r="LLT112" s="59"/>
      <c r="LLU112" s="59"/>
      <c r="LLZ112" s="59"/>
      <c r="LME112" s="59"/>
      <c r="LMW112" s="315"/>
      <c r="LMX112" s="59"/>
      <c r="LMY112" s="59"/>
      <c r="LMZ112" s="59"/>
      <c r="LNA112" s="59"/>
      <c r="LNB112" s="59"/>
      <c r="LNC112" s="59"/>
      <c r="LND112" s="59"/>
      <c r="LNE112" s="59"/>
      <c r="LNF112" s="59"/>
      <c r="LNG112" s="59"/>
      <c r="LNL112" s="59"/>
      <c r="LNQ112" s="59"/>
      <c r="LOI112" s="315"/>
      <c r="LOJ112" s="59"/>
      <c r="LOK112" s="59"/>
      <c r="LOL112" s="59"/>
      <c r="LOM112" s="59"/>
      <c r="LON112" s="59"/>
      <c r="LOO112" s="59"/>
      <c r="LOP112" s="59"/>
      <c r="LOQ112" s="59"/>
      <c r="LOR112" s="59"/>
      <c r="LOS112" s="59"/>
      <c r="LOX112" s="59"/>
      <c r="LPC112" s="59"/>
      <c r="LPU112" s="315"/>
      <c r="LPV112" s="59"/>
      <c r="LPW112" s="59"/>
      <c r="LPX112" s="59"/>
      <c r="LPY112" s="59"/>
      <c r="LPZ112" s="59"/>
      <c r="LQA112" s="59"/>
      <c r="LQB112" s="59"/>
      <c r="LQC112" s="59"/>
      <c r="LQD112" s="59"/>
      <c r="LQE112" s="59"/>
      <c r="LQJ112" s="59"/>
      <c r="LQO112" s="59"/>
      <c r="LRG112" s="315"/>
      <c r="LRH112" s="59"/>
      <c r="LRI112" s="59"/>
      <c r="LRJ112" s="59"/>
      <c r="LRK112" s="59"/>
      <c r="LRL112" s="59"/>
      <c r="LRM112" s="59"/>
      <c r="LRN112" s="59"/>
      <c r="LRO112" s="59"/>
      <c r="LRP112" s="59"/>
      <c r="LRQ112" s="59"/>
      <c r="LRV112" s="59"/>
      <c r="LSA112" s="59"/>
      <c r="LSS112" s="315"/>
      <c r="LST112" s="59"/>
      <c r="LSU112" s="59"/>
      <c r="LSV112" s="59"/>
      <c r="LSW112" s="59"/>
      <c r="LSX112" s="59"/>
      <c r="LSY112" s="59"/>
      <c r="LSZ112" s="59"/>
      <c r="LTA112" s="59"/>
      <c r="LTB112" s="59"/>
      <c r="LTC112" s="59"/>
      <c r="LTH112" s="59"/>
      <c r="LTM112" s="59"/>
      <c r="LUE112" s="315"/>
      <c r="LUF112" s="59"/>
      <c r="LUG112" s="59"/>
      <c r="LUH112" s="59"/>
      <c r="LUI112" s="59"/>
      <c r="LUJ112" s="59"/>
      <c r="LUK112" s="59"/>
      <c r="LUL112" s="59"/>
      <c r="LUM112" s="59"/>
      <c r="LUN112" s="59"/>
      <c r="LUO112" s="59"/>
      <c r="LUT112" s="59"/>
      <c r="LUY112" s="59"/>
      <c r="LVQ112" s="315"/>
      <c r="LVR112" s="59"/>
      <c r="LVS112" s="59"/>
      <c r="LVT112" s="59"/>
      <c r="LVU112" s="59"/>
      <c r="LVV112" s="59"/>
      <c r="LVW112" s="59"/>
      <c r="LVX112" s="59"/>
      <c r="LVY112" s="59"/>
      <c r="LVZ112" s="59"/>
      <c r="LWA112" s="59"/>
      <c r="LWF112" s="59"/>
      <c r="LWK112" s="59"/>
      <c r="LXC112" s="315"/>
      <c r="LXD112" s="59"/>
      <c r="LXE112" s="59"/>
      <c r="LXF112" s="59"/>
      <c r="LXG112" s="59"/>
      <c r="LXH112" s="59"/>
      <c r="LXI112" s="59"/>
      <c r="LXJ112" s="59"/>
      <c r="LXK112" s="59"/>
      <c r="LXL112" s="59"/>
      <c r="LXM112" s="59"/>
      <c r="LXR112" s="59"/>
      <c r="LXW112" s="59"/>
      <c r="LYO112" s="315"/>
      <c r="LYP112" s="59"/>
      <c r="LYQ112" s="59"/>
      <c r="LYR112" s="59"/>
      <c r="LYS112" s="59"/>
      <c r="LYT112" s="59"/>
      <c r="LYU112" s="59"/>
      <c r="LYV112" s="59"/>
      <c r="LYW112" s="59"/>
      <c r="LYX112" s="59"/>
      <c r="LYY112" s="59"/>
      <c r="LZD112" s="59"/>
      <c r="LZI112" s="59"/>
      <c r="MAA112" s="315"/>
      <c r="MAB112" s="59"/>
      <c r="MAC112" s="59"/>
      <c r="MAD112" s="59"/>
      <c r="MAE112" s="59"/>
      <c r="MAF112" s="59"/>
      <c r="MAG112" s="59"/>
      <c r="MAH112" s="59"/>
      <c r="MAI112" s="59"/>
      <c r="MAJ112" s="59"/>
      <c r="MAK112" s="59"/>
      <c r="MAP112" s="59"/>
      <c r="MAU112" s="59"/>
      <c r="MBM112" s="315"/>
      <c r="MBN112" s="59"/>
      <c r="MBO112" s="59"/>
      <c r="MBP112" s="59"/>
      <c r="MBQ112" s="59"/>
      <c r="MBR112" s="59"/>
      <c r="MBS112" s="59"/>
      <c r="MBT112" s="59"/>
      <c r="MBU112" s="59"/>
      <c r="MBV112" s="59"/>
      <c r="MBW112" s="59"/>
      <c r="MCB112" s="59"/>
      <c r="MCG112" s="59"/>
      <c r="MCY112" s="315"/>
      <c r="MCZ112" s="59"/>
      <c r="MDA112" s="59"/>
      <c r="MDB112" s="59"/>
      <c r="MDC112" s="59"/>
      <c r="MDD112" s="59"/>
      <c r="MDE112" s="59"/>
      <c r="MDF112" s="59"/>
      <c r="MDG112" s="59"/>
      <c r="MDH112" s="59"/>
      <c r="MDI112" s="59"/>
      <c r="MDN112" s="59"/>
      <c r="MDS112" s="59"/>
      <c r="MEK112" s="315"/>
      <c r="MEL112" s="59"/>
      <c r="MEM112" s="59"/>
      <c r="MEN112" s="59"/>
      <c r="MEO112" s="59"/>
      <c r="MEP112" s="59"/>
      <c r="MEQ112" s="59"/>
      <c r="MER112" s="59"/>
      <c r="MES112" s="59"/>
      <c r="MET112" s="59"/>
      <c r="MEU112" s="59"/>
      <c r="MEZ112" s="59"/>
      <c r="MFE112" s="59"/>
      <c r="MFW112" s="315"/>
      <c r="MFX112" s="59"/>
      <c r="MFY112" s="59"/>
      <c r="MFZ112" s="59"/>
      <c r="MGA112" s="59"/>
      <c r="MGB112" s="59"/>
      <c r="MGC112" s="59"/>
      <c r="MGD112" s="59"/>
      <c r="MGE112" s="59"/>
      <c r="MGF112" s="59"/>
      <c r="MGG112" s="59"/>
      <c r="MGL112" s="59"/>
      <c r="MGQ112" s="59"/>
      <c r="MHI112" s="315"/>
      <c r="MHJ112" s="59"/>
      <c r="MHK112" s="59"/>
      <c r="MHL112" s="59"/>
      <c r="MHM112" s="59"/>
      <c r="MHN112" s="59"/>
      <c r="MHO112" s="59"/>
      <c r="MHP112" s="59"/>
      <c r="MHQ112" s="59"/>
      <c r="MHR112" s="59"/>
      <c r="MHS112" s="59"/>
      <c r="MHX112" s="59"/>
      <c r="MIC112" s="59"/>
      <c r="MIU112" s="315"/>
      <c r="MIV112" s="59"/>
      <c r="MIW112" s="59"/>
      <c r="MIX112" s="59"/>
      <c r="MIY112" s="59"/>
      <c r="MIZ112" s="59"/>
      <c r="MJA112" s="59"/>
      <c r="MJB112" s="59"/>
      <c r="MJC112" s="59"/>
      <c r="MJD112" s="59"/>
      <c r="MJE112" s="59"/>
      <c r="MJJ112" s="59"/>
      <c r="MJO112" s="59"/>
      <c r="MKG112" s="315"/>
      <c r="MKH112" s="59"/>
      <c r="MKI112" s="59"/>
      <c r="MKJ112" s="59"/>
      <c r="MKK112" s="59"/>
      <c r="MKL112" s="59"/>
      <c r="MKM112" s="59"/>
      <c r="MKN112" s="59"/>
      <c r="MKO112" s="59"/>
      <c r="MKP112" s="59"/>
      <c r="MKQ112" s="59"/>
      <c r="MKV112" s="59"/>
      <c r="MLA112" s="59"/>
      <c r="MLS112" s="315"/>
      <c r="MLT112" s="59"/>
      <c r="MLU112" s="59"/>
      <c r="MLV112" s="59"/>
      <c r="MLW112" s="59"/>
      <c r="MLX112" s="59"/>
      <c r="MLY112" s="59"/>
      <c r="MLZ112" s="59"/>
      <c r="MMA112" s="59"/>
      <c r="MMB112" s="59"/>
      <c r="MMC112" s="59"/>
      <c r="MMH112" s="59"/>
      <c r="MMM112" s="59"/>
      <c r="MNE112" s="315"/>
      <c r="MNF112" s="59"/>
      <c r="MNG112" s="59"/>
      <c r="MNH112" s="59"/>
      <c r="MNI112" s="59"/>
      <c r="MNJ112" s="59"/>
      <c r="MNK112" s="59"/>
      <c r="MNL112" s="59"/>
      <c r="MNM112" s="59"/>
      <c r="MNN112" s="59"/>
      <c r="MNO112" s="59"/>
      <c r="MNT112" s="59"/>
      <c r="MNY112" s="59"/>
      <c r="MOQ112" s="315"/>
      <c r="MOR112" s="59"/>
      <c r="MOS112" s="59"/>
      <c r="MOT112" s="59"/>
      <c r="MOU112" s="59"/>
      <c r="MOV112" s="59"/>
      <c r="MOW112" s="59"/>
      <c r="MOX112" s="59"/>
      <c r="MOY112" s="59"/>
      <c r="MOZ112" s="59"/>
      <c r="MPA112" s="59"/>
      <c r="MPF112" s="59"/>
      <c r="MPK112" s="59"/>
      <c r="MQC112" s="315"/>
      <c r="MQD112" s="59"/>
      <c r="MQE112" s="59"/>
      <c r="MQF112" s="59"/>
      <c r="MQG112" s="59"/>
      <c r="MQH112" s="59"/>
      <c r="MQI112" s="59"/>
      <c r="MQJ112" s="59"/>
      <c r="MQK112" s="59"/>
      <c r="MQL112" s="59"/>
      <c r="MQM112" s="59"/>
      <c r="MQR112" s="59"/>
      <c r="MQW112" s="59"/>
      <c r="MRO112" s="315"/>
      <c r="MRP112" s="59"/>
      <c r="MRQ112" s="59"/>
      <c r="MRR112" s="59"/>
      <c r="MRS112" s="59"/>
      <c r="MRT112" s="59"/>
      <c r="MRU112" s="59"/>
      <c r="MRV112" s="59"/>
      <c r="MRW112" s="59"/>
      <c r="MRX112" s="59"/>
      <c r="MRY112" s="59"/>
      <c r="MSD112" s="59"/>
      <c r="MSI112" s="59"/>
      <c r="MTA112" s="315"/>
      <c r="MTB112" s="59"/>
      <c r="MTC112" s="59"/>
      <c r="MTD112" s="59"/>
      <c r="MTE112" s="59"/>
      <c r="MTF112" s="59"/>
      <c r="MTG112" s="59"/>
      <c r="MTH112" s="59"/>
      <c r="MTI112" s="59"/>
      <c r="MTJ112" s="59"/>
      <c r="MTK112" s="59"/>
      <c r="MTP112" s="59"/>
      <c r="MTU112" s="59"/>
      <c r="MUM112" s="315"/>
      <c r="MUN112" s="59"/>
      <c r="MUO112" s="59"/>
      <c r="MUP112" s="59"/>
      <c r="MUQ112" s="59"/>
      <c r="MUR112" s="59"/>
      <c r="MUS112" s="59"/>
      <c r="MUT112" s="59"/>
      <c r="MUU112" s="59"/>
      <c r="MUV112" s="59"/>
      <c r="MUW112" s="59"/>
      <c r="MVB112" s="59"/>
      <c r="MVG112" s="59"/>
      <c r="MVY112" s="315"/>
      <c r="MVZ112" s="59"/>
      <c r="MWA112" s="59"/>
      <c r="MWB112" s="59"/>
      <c r="MWC112" s="59"/>
      <c r="MWD112" s="59"/>
      <c r="MWE112" s="59"/>
      <c r="MWF112" s="59"/>
      <c r="MWG112" s="59"/>
      <c r="MWH112" s="59"/>
      <c r="MWI112" s="59"/>
      <c r="MWN112" s="59"/>
      <c r="MWS112" s="59"/>
      <c r="MXK112" s="315"/>
      <c r="MXL112" s="59"/>
      <c r="MXM112" s="59"/>
      <c r="MXN112" s="59"/>
      <c r="MXO112" s="59"/>
      <c r="MXP112" s="59"/>
      <c r="MXQ112" s="59"/>
      <c r="MXR112" s="59"/>
      <c r="MXS112" s="59"/>
      <c r="MXT112" s="59"/>
      <c r="MXU112" s="59"/>
      <c r="MXZ112" s="59"/>
      <c r="MYE112" s="59"/>
      <c r="MYW112" s="315"/>
      <c r="MYX112" s="59"/>
      <c r="MYY112" s="59"/>
      <c r="MYZ112" s="59"/>
      <c r="MZA112" s="59"/>
      <c r="MZB112" s="59"/>
      <c r="MZC112" s="59"/>
      <c r="MZD112" s="59"/>
      <c r="MZE112" s="59"/>
      <c r="MZF112" s="59"/>
      <c r="MZG112" s="59"/>
      <c r="MZL112" s="59"/>
      <c r="MZQ112" s="59"/>
      <c r="NAI112" s="315"/>
      <c r="NAJ112" s="59"/>
      <c r="NAK112" s="59"/>
      <c r="NAL112" s="59"/>
      <c r="NAM112" s="59"/>
      <c r="NAN112" s="59"/>
      <c r="NAO112" s="59"/>
      <c r="NAP112" s="59"/>
      <c r="NAQ112" s="59"/>
      <c r="NAR112" s="59"/>
      <c r="NAS112" s="59"/>
      <c r="NAX112" s="59"/>
      <c r="NBC112" s="59"/>
      <c r="NBU112" s="315"/>
      <c r="NBV112" s="59"/>
      <c r="NBW112" s="59"/>
      <c r="NBX112" s="59"/>
      <c r="NBY112" s="59"/>
      <c r="NBZ112" s="59"/>
      <c r="NCA112" s="59"/>
      <c r="NCB112" s="59"/>
      <c r="NCC112" s="59"/>
      <c r="NCD112" s="59"/>
      <c r="NCE112" s="59"/>
      <c r="NCJ112" s="59"/>
      <c r="NCO112" s="59"/>
      <c r="NDG112" s="315"/>
      <c r="NDH112" s="59"/>
      <c r="NDI112" s="59"/>
      <c r="NDJ112" s="59"/>
      <c r="NDK112" s="59"/>
      <c r="NDL112" s="59"/>
      <c r="NDM112" s="59"/>
      <c r="NDN112" s="59"/>
      <c r="NDO112" s="59"/>
      <c r="NDP112" s="59"/>
      <c r="NDQ112" s="59"/>
      <c r="NDV112" s="59"/>
      <c r="NEA112" s="59"/>
      <c r="NES112" s="315"/>
      <c r="NET112" s="59"/>
      <c r="NEU112" s="59"/>
      <c r="NEV112" s="59"/>
      <c r="NEW112" s="59"/>
      <c r="NEX112" s="59"/>
      <c r="NEY112" s="59"/>
      <c r="NEZ112" s="59"/>
      <c r="NFA112" s="59"/>
      <c r="NFB112" s="59"/>
      <c r="NFC112" s="59"/>
      <c r="NFH112" s="59"/>
      <c r="NFM112" s="59"/>
      <c r="NGE112" s="315"/>
      <c r="NGF112" s="59"/>
      <c r="NGG112" s="59"/>
      <c r="NGH112" s="59"/>
      <c r="NGI112" s="59"/>
      <c r="NGJ112" s="59"/>
      <c r="NGK112" s="59"/>
      <c r="NGL112" s="59"/>
      <c r="NGM112" s="59"/>
      <c r="NGN112" s="59"/>
      <c r="NGO112" s="59"/>
      <c r="NGT112" s="59"/>
      <c r="NGY112" s="59"/>
      <c r="NHQ112" s="315"/>
      <c r="NHR112" s="59"/>
      <c r="NHS112" s="59"/>
      <c r="NHT112" s="59"/>
      <c r="NHU112" s="59"/>
      <c r="NHV112" s="59"/>
      <c r="NHW112" s="59"/>
      <c r="NHX112" s="59"/>
      <c r="NHY112" s="59"/>
      <c r="NHZ112" s="59"/>
      <c r="NIA112" s="59"/>
      <c r="NIF112" s="59"/>
      <c r="NIK112" s="59"/>
      <c r="NJC112" s="315"/>
      <c r="NJD112" s="59"/>
      <c r="NJE112" s="59"/>
      <c r="NJF112" s="59"/>
      <c r="NJG112" s="59"/>
      <c r="NJH112" s="59"/>
      <c r="NJI112" s="59"/>
      <c r="NJJ112" s="59"/>
      <c r="NJK112" s="59"/>
      <c r="NJL112" s="59"/>
      <c r="NJM112" s="59"/>
      <c r="NJR112" s="59"/>
      <c r="NJW112" s="59"/>
      <c r="NKO112" s="315"/>
      <c r="NKP112" s="59"/>
      <c r="NKQ112" s="59"/>
      <c r="NKR112" s="59"/>
      <c r="NKS112" s="59"/>
      <c r="NKT112" s="59"/>
      <c r="NKU112" s="59"/>
      <c r="NKV112" s="59"/>
      <c r="NKW112" s="59"/>
      <c r="NKX112" s="59"/>
      <c r="NKY112" s="59"/>
      <c r="NLD112" s="59"/>
      <c r="NLI112" s="59"/>
      <c r="NMA112" s="315"/>
      <c r="NMB112" s="59"/>
      <c r="NMC112" s="59"/>
      <c r="NMD112" s="59"/>
      <c r="NME112" s="59"/>
      <c r="NMF112" s="59"/>
      <c r="NMG112" s="59"/>
      <c r="NMH112" s="59"/>
      <c r="NMI112" s="59"/>
      <c r="NMJ112" s="59"/>
      <c r="NMK112" s="59"/>
      <c r="NMP112" s="59"/>
      <c r="NMU112" s="59"/>
      <c r="NNM112" s="315"/>
      <c r="NNN112" s="59"/>
      <c r="NNO112" s="59"/>
      <c r="NNP112" s="59"/>
      <c r="NNQ112" s="59"/>
      <c r="NNR112" s="59"/>
      <c r="NNS112" s="59"/>
      <c r="NNT112" s="59"/>
      <c r="NNU112" s="59"/>
      <c r="NNV112" s="59"/>
      <c r="NNW112" s="59"/>
      <c r="NOB112" s="59"/>
      <c r="NOG112" s="59"/>
      <c r="NOY112" s="315"/>
      <c r="NOZ112" s="59"/>
      <c r="NPA112" s="59"/>
      <c r="NPB112" s="59"/>
      <c r="NPC112" s="59"/>
      <c r="NPD112" s="59"/>
      <c r="NPE112" s="59"/>
      <c r="NPF112" s="59"/>
      <c r="NPG112" s="59"/>
      <c r="NPH112" s="59"/>
      <c r="NPI112" s="59"/>
      <c r="NPN112" s="59"/>
      <c r="NPS112" s="59"/>
      <c r="NQK112" s="315"/>
      <c r="NQL112" s="59"/>
      <c r="NQM112" s="59"/>
      <c r="NQN112" s="59"/>
      <c r="NQO112" s="59"/>
      <c r="NQP112" s="59"/>
      <c r="NQQ112" s="59"/>
      <c r="NQR112" s="59"/>
      <c r="NQS112" s="59"/>
      <c r="NQT112" s="59"/>
      <c r="NQU112" s="59"/>
      <c r="NQZ112" s="59"/>
      <c r="NRE112" s="59"/>
      <c r="NRW112" s="315"/>
      <c r="NRX112" s="59"/>
      <c r="NRY112" s="59"/>
      <c r="NRZ112" s="59"/>
      <c r="NSA112" s="59"/>
      <c r="NSB112" s="59"/>
      <c r="NSC112" s="59"/>
      <c r="NSD112" s="59"/>
      <c r="NSE112" s="59"/>
      <c r="NSF112" s="59"/>
      <c r="NSG112" s="59"/>
      <c r="NSL112" s="59"/>
      <c r="NSQ112" s="59"/>
      <c r="NTI112" s="315"/>
      <c r="NTJ112" s="59"/>
      <c r="NTK112" s="59"/>
      <c r="NTL112" s="59"/>
      <c r="NTM112" s="59"/>
      <c r="NTN112" s="59"/>
      <c r="NTO112" s="59"/>
      <c r="NTP112" s="59"/>
      <c r="NTQ112" s="59"/>
      <c r="NTR112" s="59"/>
      <c r="NTS112" s="59"/>
      <c r="NTX112" s="59"/>
      <c r="NUC112" s="59"/>
      <c r="NUU112" s="315"/>
      <c r="NUV112" s="59"/>
      <c r="NUW112" s="59"/>
      <c r="NUX112" s="59"/>
      <c r="NUY112" s="59"/>
      <c r="NUZ112" s="59"/>
      <c r="NVA112" s="59"/>
      <c r="NVB112" s="59"/>
      <c r="NVC112" s="59"/>
      <c r="NVD112" s="59"/>
      <c r="NVE112" s="59"/>
      <c r="NVJ112" s="59"/>
      <c r="NVO112" s="59"/>
      <c r="NWG112" s="315"/>
      <c r="NWH112" s="59"/>
      <c r="NWI112" s="59"/>
      <c r="NWJ112" s="59"/>
      <c r="NWK112" s="59"/>
      <c r="NWL112" s="59"/>
      <c r="NWM112" s="59"/>
      <c r="NWN112" s="59"/>
      <c r="NWO112" s="59"/>
      <c r="NWP112" s="59"/>
      <c r="NWQ112" s="59"/>
      <c r="NWV112" s="59"/>
      <c r="NXA112" s="59"/>
      <c r="NXS112" s="315"/>
      <c r="NXT112" s="59"/>
      <c r="NXU112" s="59"/>
      <c r="NXV112" s="59"/>
      <c r="NXW112" s="59"/>
      <c r="NXX112" s="59"/>
      <c r="NXY112" s="59"/>
      <c r="NXZ112" s="59"/>
      <c r="NYA112" s="59"/>
      <c r="NYB112" s="59"/>
      <c r="NYC112" s="59"/>
      <c r="NYH112" s="59"/>
      <c r="NYM112" s="59"/>
      <c r="NZE112" s="315"/>
      <c r="NZF112" s="59"/>
      <c r="NZG112" s="59"/>
      <c r="NZH112" s="59"/>
      <c r="NZI112" s="59"/>
      <c r="NZJ112" s="59"/>
      <c r="NZK112" s="59"/>
      <c r="NZL112" s="59"/>
      <c r="NZM112" s="59"/>
      <c r="NZN112" s="59"/>
      <c r="NZO112" s="59"/>
      <c r="NZT112" s="59"/>
      <c r="NZY112" s="59"/>
      <c r="OAQ112" s="315"/>
      <c r="OAR112" s="59"/>
      <c r="OAS112" s="59"/>
      <c r="OAT112" s="59"/>
      <c r="OAU112" s="59"/>
      <c r="OAV112" s="59"/>
      <c r="OAW112" s="59"/>
      <c r="OAX112" s="59"/>
      <c r="OAY112" s="59"/>
      <c r="OAZ112" s="59"/>
      <c r="OBA112" s="59"/>
      <c r="OBF112" s="59"/>
      <c r="OBK112" s="59"/>
      <c r="OCC112" s="315"/>
      <c r="OCD112" s="59"/>
      <c r="OCE112" s="59"/>
      <c r="OCF112" s="59"/>
      <c r="OCG112" s="59"/>
      <c r="OCH112" s="59"/>
      <c r="OCI112" s="59"/>
      <c r="OCJ112" s="59"/>
      <c r="OCK112" s="59"/>
      <c r="OCL112" s="59"/>
      <c r="OCM112" s="59"/>
      <c r="OCR112" s="59"/>
      <c r="OCW112" s="59"/>
      <c r="ODO112" s="315"/>
      <c r="ODP112" s="59"/>
      <c r="ODQ112" s="59"/>
      <c r="ODR112" s="59"/>
      <c r="ODS112" s="59"/>
      <c r="ODT112" s="59"/>
      <c r="ODU112" s="59"/>
      <c r="ODV112" s="59"/>
      <c r="ODW112" s="59"/>
      <c r="ODX112" s="59"/>
      <c r="ODY112" s="59"/>
      <c r="OED112" s="59"/>
      <c r="OEI112" s="59"/>
      <c r="OFA112" s="315"/>
      <c r="OFB112" s="59"/>
      <c r="OFC112" s="59"/>
      <c r="OFD112" s="59"/>
      <c r="OFE112" s="59"/>
      <c r="OFF112" s="59"/>
      <c r="OFG112" s="59"/>
      <c r="OFH112" s="59"/>
      <c r="OFI112" s="59"/>
      <c r="OFJ112" s="59"/>
      <c r="OFK112" s="59"/>
      <c r="OFP112" s="59"/>
      <c r="OFU112" s="59"/>
      <c r="OGM112" s="315"/>
      <c r="OGN112" s="59"/>
      <c r="OGO112" s="59"/>
      <c r="OGP112" s="59"/>
      <c r="OGQ112" s="59"/>
      <c r="OGR112" s="59"/>
      <c r="OGS112" s="59"/>
      <c r="OGT112" s="59"/>
      <c r="OGU112" s="59"/>
      <c r="OGV112" s="59"/>
      <c r="OGW112" s="59"/>
      <c r="OHB112" s="59"/>
      <c r="OHG112" s="59"/>
      <c r="OHY112" s="315"/>
      <c r="OHZ112" s="59"/>
      <c r="OIA112" s="59"/>
      <c r="OIB112" s="59"/>
      <c r="OIC112" s="59"/>
      <c r="OID112" s="59"/>
      <c r="OIE112" s="59"/>
      <c r="OIF112" s="59"/>
      <c r="OIG112" s="59"/>
      <c r="OIH112" s="59"/>
      <c r="OII112" s="59"/>
      <c r="OIN112" s="59"/>
      <c r="OIS112" s="59"/>
      <c r="OJK112" s="315"/>
      <c r="OJL112" s="59"/>
      <c r="OJM112" s="59"/>
      <c r="OJN112" s="59"/>
      <c r="OJO112" s="59"/>
      <c r="OJP112" s="59"/>
      <c r="OJQ112" s="59"/>
      <c r="OJR112" s="59"/>
      <c r="OJS112" s="59"/>
      <c r="OJT112" s="59"/>
      <c r="OJU112" s="59"/>
      <c r="OJZ112" s="59"/>
      <c r="OKE112" s="59"/>
      <c r="OKW112" s="315"/>
      <c r="OKX112" s="59"/>
      <c r="OKY112" s="59"/>
      <c r="OKZ112" s="59"/>
      <c r="OLA112" s="59"/>
      <c r="OLB112" s="59"/>
      <c r="OLC112" s="59"/>
      <c r="OLD112" s="59"/>
      <c r="OLE112" s="59"/>
      <c r="OLF112" s="59"/>
      <c r="OLG112" s="59"/>
      <c r="OLL112" s="59"/>
      <c r="OLQ112" s="59"/>
      <c r="OMI112" s="315"/>
      <c r="OMJ112" s="59"/>
      <c r="OMK112" s="59"/>
      <c r="OML112" s="59"/>
      <c r="OMM112" s="59"/>
      <c r="OMN112" s="59"/>
      <c r="OMO112" s="59"/>
      <c r="OMP112" s="59"/>
      <c r="OMQ112" s="59"/>
      <c r="OMR112" s="59"/>
      <c r="OMS112" s="59"/>
      <c r="OMX112" s="59"/>
      <c r="ONC112" s="59"/>
      <c r="ONU112" s="315"/>
      <c r="ONV112" s="59"/>
      <c r="ONW112" s="59"/>
      <c r="ONX112" s="59"/>
      <c r="ONY112" s="59"/>
      <c r="ONZ112" s="59"/>
      <c r="OOA112" s="59"/>
      <c r="OOB112" s="59"/>
      <c r="OOC112" s="59"/>
      <c r="OOD112" s="59"/>
      <c r="OOE112" s="59"/>
      <c r="OOJ112" s="59"/>
      <c r="OOO112" s="59"/>
      <c r="OPG112" s="315"/>
      <c r="OPH112" s="59"/>
      <c r="OPI112" s="59"/>
      <c r="OPJ112" s="59"/>
      <c r="OPK112" s="59"/>
      <c r="OPL112" s="59"/>
      <c r="OPM112" s="59"/>
      <c r="OPN112" s="59"/>
      <c r="OPO112" s="59"/>
      <c r="OPP112" s="59"/>
      <c r="OPQ112" s="59"/>
      <c r="OPV112" s="59"/>
      <c r="OQA112" s="59"/>
      <c r="OQS112" s="315"/>
      <c r="OQT112" s="59"/>
      <c r="OQU112" s="59"/>
      <c r="OQV112" s="59"/>
      <c r="OQW112" s="59"/>
      <c r="OQX112" s="59"/>
      <c r="OQY112" s="59"/>
      <c r="OQZ112" s="59"/>
      <c r="ORA112" s="59"/>
      <c r="ORB112" s="59"/>
      <c r="ORC112" s="59"/>
      <c r="ORH112" s="59"/>
      <c r="ORM112" s="59"/>
      <c r="OSE112" s="315"/>
      <c r="OSF112" s="59"/>
      <c r="OSG112" s="59"/>
      <c r="OSH112" s="59"/>
      <c r="OSI112" s="59"/>
      <c r="OSJ112" s="59"/>
      <c r="OSK112" s="59"/>
      <c r="OSL112" s="59"/>
      <c r="OSM112" s="59"/>
      <c r="OSN112" s="59"/>
      <c r="OSO112" s="59"/>
      <c r="OST112" s="59"/>
      <c r="OSY112" s="59"/>
      <c r="OTQ112" s="315"/>
      <c r="OTR112" s="59"/>
      <c r="OTS112" s="59"/>
      <c r="OTT112" s="59"/>
      <c r="OTU112" s="59"/>
      <c r="OTV112" s="59"/>
      <c r="OTW112" s="59"/>
      <c r="OTX112" s="59"/>
      <c r="OTY112" s="59"/>
      <c r="OTZ112" s="59"/>
      <c r="OUA112" s="59"/>
      <c r="OUF112" s="59"/>
      <c r="OUK112" s="59"/>
      <c r="OVC112" s="315"/>
      <c r="OVD112" s="59"/>
      <c r="OVE112" s="59"/>
      <c r="OVF112" s="59"/>
      <c r="OVG112" s="59"/>
      <c r="OVH112" s="59"/>
      <c r="OVI112" s="59"/>
      <c r="OVJ112" s="59"/>
      <c r="OVK112" s="59"/>
      <c r="OVL112" s="59"/>
      <c r="OVM112" s="59"/>
      <c r="OVR112" s="59"/>
      <c r="OVW112" s="59"/>
      <c r="OWO112" s="315"/>
      <c r="OWP112" s="59"/>
      <c r="OWQ112" s="59"/>
      <c r="OWR112" s="59"/>
      <c r="OWS112" s="59"/>
      <c r="OWT112" s="59"/>
      <c r="OWU112" s="59"/>
      <c r="OWV112" s="59"/>
      <c r="OWW112" s="59"/>
      <c r="OWX112" s="59"/>
      <c r="OWY112" s="59"/>
      <c r="OXD112" s="59"/>
      <c r="OXI112" s="59"/>
      <c r="OYA112" s="315"/>
      <c r="OYB112" s="59"/>
      <c r="OYC112" s="59"/>
      <c r="OYD112" s="59"/>
      <c r="OYE112" s="59"/>
      <c r="OYF112" s="59"/>
      <c r="OYG112" s="59"/>
      <c r="OYH112" s="59"/>
      <c r="OYI112" s="59"/>
      <c r="OYJ112" s="59"/>
      <c r="OYK112" s="59"/>
      <c r="OYP112" s="59"/>
      <c r="OYU112" s="59"/>
      <c r="OZM112" s="315"/>
      <c r="OZN112" s="59"/>
      <c r="OZO112" s="59"/>
      <c r="OZP112" s="59"/>
      <c r="OZQ112" s="59"/>
      <c r="OZR112" s="59"/>
      <c r="OZS112" s="59"/>
      <c r="OZT112" s="59"/>
      <c r="OZU112" s="59"/>
      <c r="OZV112" s="59"/>
      <c r="OZW112" s="59"/>
      <c r="PAB112" s="59"/>
      <c r="PAG112" s="59"/>
      <c r="PAY112" s="315"/>
      <c r="PAZ112" s="59"/>
      <c r="PBA112" s="59"/>
      <c r="PBB112" s="59"/>
      <c r="PBC112" s="59"/>
      <c r="PBD112" s="59"/>
      <c r="PBE112" s="59"/>
      <c r="PBF112" s="59"/>
      <c r="PBG112" s="59"/>
      <c r="PBH112" s="59"/>
      <c r="PBI112" s="59"/>
      <c r="PBN112" s="59"/>
      <c r="PBS112" s="59"/>
      <c r="PCK112" s="315"/>
      <c r="PCL112" s="59"/>
      <c r="PCM112" s="59"/>
      <c r="PCN112" s="59"/>
      <c r="PCO112" s="59"/>
      <c r="PCP112" s="59"/>
      <c r="PCQ112" s="59"/>
      <c r="PCR112" s="59"/>
      <c r="PCS112" s="59"/>
      <c r="PCT112" s="59"/>
      <c r="PCU112" s="59"/>
      <c r="PCZ112" s="59"/>
      <c r="PDE112" s="59"/>
      <c r="PDW112" s="315"/>
      <c r="PDX112" s="59"/>
      <c r="PDY112" s="59"/>
      <c r="PDZ112" s="59"/>
      <c r="PEA112" s="59"/>
      <c r="PEB112" s="59"/>
      <c r="PEC112" s="59"/>
      <c r="PED112" s="59"/>
      <c r="PEE112" s="59"/>
      <c r="PEF112" s="59"/>
      <c r="PEG112" s="59"/>
      <c r="PEL112" s="59"/>
      <c r="PEQ112" s="59"/>
      <c r="PFI112" s="315"/>
      <c r="PFJ112" s="59"/>
      <c r="PFK112" s="59"/>
      <c r="PFL112" s="59"/>
      <c r="PFM112" s="59"/>
      <c r="PFN112" s="59"/>
      <c r="PFO112" s="59"/>
      <c r="PFP112" s="59"/>
      <c r="PFQ112" s="59"/>
      <c r="PFR112" s="59"/>
      <c r="PFS112" s="59"/>
      <c r="PFX112" s="59"/>
      <c r="PGC112" s="59"/>
      <c r="PGU112" s="315"/>
      <c r="PGV112" s="59"/>
      <c r="PGW112" s="59"/>
      <c r="PGX112" s="59"/>
      <c r="PGY112" s="59"/>
      <c r="PGZ112" s="59"/>
      <c r="PHA112" s="59"/>
      <c r="PHB112" s="59"/>
      <c r="PHC112" s="59"/>
      <c r="PHD112" s="59"/>
      <c r="PHE112" s="59"/>
      <c r="PHJ112" s="59"/>
      <c r="PHO112" s="59"/>
      <c r="PIG112" s="315"/>
      <c r="PIH112" s="59"/>
      <c r="PII112" s="59"/>
      <c r="PIJ112" s="59"/>
      <c r="PIK112" s="59"/>
      <c r="PIL112" s="59"/>
      <c r="PIM112" s="59"/>
      <c r="PIN112" s="59"/>
      <c r="PIO112" s="59"/>
      <c r="PIP112" s="59"/>
      <c r="PIQ112" s="59"/>
      <c r="PIV112" s="59"/>
      <c r="PJA112" s="59"/>
      <c r="PJS112" s="315"/>
      <c r="PJT112" s="59"/>
      <c r="PJU112" s="59"/>
      <c r="PJV112" s="59"/>
      <c r="PJW112" s="59"/>
      <c r="PJX112" s="59"/>
      <c r="PJY112" s="59"/>
      <c r="PJZ112" s="59"/>
      <c r="PKA112" s="59"/>
      <c r="PKB112" s="59"/>
      <c r="PKC112" s="59"/>
      <c r="PKH112" s="59"/>
      <c r="PKM112" s="59"/>
      <c r="PLE112" s="315"/>
      <c r="PLF112" s="59"/>
      <c r="PLG112" s="59"/>
      <c r="PLH112" s="59"/>
      <c r="PLI112" s="59"/>
      <c r="PLJ112" s="59"/>
      <c r="PLK112" s="59"/>
      <c r="PLL112" s="59"/>
      <c r="PLM112" s="59"/>
      <c r="PLN112" s="59"/>
      <c r="PLO112" s="59"/>
      <c r="PLT112" s="59"/>
      <c r="PLY112" s="59"/>
      <c r="PMQ112" s="315"/>
      <c r="PMR112" s="59"/>
      <c r="PMS112" s="59"/>
      <c r="PMT112" s="59"/>
      <c r="PMU112" s="59"/>
      <c r="PMV112" s="59"/>
      <c r="PMW112" s="59"/>
      <c r="PMX112" s="59"/>
      <c r="PMY112" s="59"/>
      <c r="PMZ112" s="59"/>
      <c r="PNA112" s="59"/>
      <c r="PNF112" s="59"/>
      <c r="PNK112" s="59"/>
      <c r="POC112" s="315"/>
      <c r="POD112" s="59"/>
      <c r="POE112" s="59"/>
      <c r="POF112" s="59"/>
      <c r="POG112" s="59"/>
      <c r="POH112" s="59"/>
      <c r="POI112" s="59"/>
      <c r="POJ112" s="59"/>
      <c r="POK112" s="59"/>
      <c r="POL112" s="59"/>
      <c r="POM112" s="59"/>
      <c r="POR112" s="59"/>
      <c r="POW112" s="59"/>
      <c r="PPO112" s="315"/>
      <c r="PPP112" s="59"/>
      <c r="PPQ112" s="59"/>
      <c r="PPR112" s="59"/>
      <c r="PPS112" s="59"/>
      <c r="PPT112" s="59"/>
      <c r="PPU112" s="59"/>
      <c r="PPV112" s="59"/>
      <c r="PPW112" s="59"/>
      <c r="PPX112" s="59"/>
      <c r="PPY112" s="59"/>
      <c r="PQD112" s="59"/>
      <c r="PQI112" s="59"/>
      <c r="PRA112" s="315"/>
      <c r="PRB112" s="59"/>
      <c r="PRC112" s="59"/>
      <c r="PRD112" s="59"/>
      <c r="PRE112" s="59"/>
      <c r="PRF112" s="59"/>
      <c r="PRG112" s="59"/>
      <c r="PRH112" s="59"/>
      <c r="PRI112" s="59"/>
      <c r="PRJ112" s="59"/>
      <c r="PRK112" s="59"/>
      <c r="PRP112" s="59"/>
      <c r="PRU112" s="59"/>
      <c r="PSM112" s="315"/>
      <c r="PSN112" s="59"/>
      <c r="PSO112" s="59"/>
      <c r="PSP112" s="59"/>
      <c r="PSQ112" s="59"/>
      <c r="PSR112" s="59"/>
      <c r="PSS112" s="59"/>
      <c r="PST112" s="59"/>
      <c r="PSU112" s="59"/>
      <c r="PSV112" s="59"/>
      <c r="PSW112" s="59"/>
      <c r="PTB112" s="59"/>
      <c r="PTG112" s="59"/>
      <c r="PTY112" s="315"/>
      <c r="PTZ112" s="59"/>
      <c r="PUA112" s="59"/>
      <c r="PUB112" s="59"/>
      <c r="PUC112" s="59"/>
      <c r="PUD112" s="59"/>
      <c r="PUE112" s="59"/>
      <c r="PUF112" s="59"/>
      <c r="PUG112" s="59"/>
      <c r="PUH112" s="59"/>
      <c r="PUI112" s="59"/>
      <c r="PUN112" s="59"/>
      <c r="PUS112" s="59"/>
      <c r="PVK112" s="315"/>
      <c r="PVL112" s="59"/>
      <c r="PVM112" s="59"/>
      <c r="PVN112" s="59"/>
      <c r="PVO112" s="59"/>
      <c r="PVP112" s="59"/>
      <c r="PVQ112" s="59"/>
      <c r="PVR112" s="59"/>
      <c r="PVS112" s="59"/>
      <c r="PVT112" s="59"/>
      <c r="PVU112" s="59"/>
      <c r="PVZ112" s="59"/>
      <c r="PWE112" s="59"/>
      <c r="PWW112" s="315"/>
      <c r="PWX112" s="59"/>
      <c r="PWY112" s="59"/>
      <c r="PWZ112" s="59"/>
      <c r="PXA112" s="59"/>
      <c r="PXB112" s="59"/>
      <c r="PXC112" s="59"/>
      <c r="PXD112" s="59"/>
      <c r="PXE112" s="59"/>
      <c r="PXF112" s="59"/>
      <c r="PXG112" s="59"/>
      <c r="PXL112" s="59"/>
      <c r="PXQ112" s="59"/>
      <c r="PYI112" s="315"/>
      <c r="PYJ112" s="59"/>
      <c r="PYK112" s="59"/>
      <c r="PYL112" s="59"/>
      <c r="PYM112" s="59"/>
      <c r="PYN112" s="59"/>
      <c r="PYO112" s="59"/>
      <c r="PYP112" s="59"/>
      <c r="PYQ112" s="59"/>
      <c r="PYR112" s="59"/>
      <c r="PYS112" s="59"/>
      <c r="PYX112" s="59"/>
      <c r="PZC112" s="59"/>
      <c r="PZU112" s="315"/>
      <c r="PZV112" s="59"/>
      <c r="PZW112" s="59"/>
      <c r="PZX112" s="59"/>
      <c r="PZY112" s="59"/>
      <c r="PZZ112" s="59"/>
      <c r="QAA112" s="59"/>
      <c r="QAB112" s="59"/>
      <c r="QAC112" s="59"/>
      <c r="QAD112" s="59"/>
      <c r="QAE112" s="59"/>
      <c r="QAJ112" s="59"/>
      <c r="QAO112" s="59"/>
      <c r="QBG112" s="315"/>
      <c r="QBH112" s="59"/>
      <c r="QBI112" s="59"/>
      <c r="QBJ112" s="59"/>
      <c r="QBK112" s="59"/>
      <c r="QBL112" s="59"/>
      <c r="QBM112" s="59"/>
      <c r="QBN112" s="59"/>
      <c r="QBO112" s="59"/>
      <c r="QBP112" s="59"/>
      <c r="QBQ112" s="59"/>
      <c r="QBV112" s="59"/>
      <c r="QCA112" s="59"/>
      <c r="QCS112" s="315"/>
      <c r="QCT112" s="59"/>
      <c r="QCU112" s="59"/>
      <c r="QCV112" s="59"/>
      <c r="QCW112" s="59"/>
      <c r="QCX112" s="59"/>
      <c r="QCY112" s="59"/>
      <c r="QCZ112" s="59"/>
      <c r="QDA112" s="59"/>
      <c r="QDB112" s="59"/>
      <c r="QDC112" s="59"/>
      <c r="QDH112" s="59"/>
      <c r="QDM112" s="59"/>
      <c r="QEE112" s="315"/>
      <c r="QEF112" s="59"/>
      <c r="QEG112" s="59"/>
      <c r="QEH112" s="59"/>
      <c r="QEI112" s="59"/>
      <c r="QEJ112" s="59"/>
      <c r="QEK112" s="59"/>
      <c r="QEL112" s="59"/>
      <c r="QEM112" s="59"/>
      <c r="QEN112" s="59"/>
      <c r="QEO112" s="59"/>
      <c r="QET112" s="59"/>
      <c r="QEY112" s="59"/>
      <c r="QFQ112" s="315"/>
      <c r="QFR112" s="59"/>
      <c r="QFS112" s="59"/>
      <c r="QFT112" s="59"/>
      <c r="QFU112" s="59"/>
      <c r="QFV112" s="59"/>
      <c r="QFW112" s="59"/>
      <c r="QFX112" s="59"/>
      <c r="QFY112" s="59"/>
      <c r="QFZ112" s="59"/>
      <c r="QGA112" s="59"/>
      <c r="QGF112" s="59"/>
      <c r="QGK112" s="59"/>
      <c r="QHC112" s="315"/>
      <c r="QHD112" s="59"/>
      <c r="QHE112" s="59"/>
      <c r="QHF112" s="59"/>
      <c r="QHG112" s="59"/>
      <c r="QHH112" s="59"/>
      <c r="QHI112" s="59"/>
      <c r="QHJ112" s="59"/>
      <c r="QHK112" s="59"/>
      <c r="QHL112" s="59"/>
      <c r="QHM112" s="59"/>
      <c r="QHR112" s="59"/>
      <c r="QHW112" s="59"/>
      <c r="QIO112" s="315"/>
      <c r="QIP112" s="59"/>
      <c r="QIQ112" s="59"/>
      <c r="QIR112" s="59"/>
      <c r="QIS112" s="59"/>
      <c r="QIT112" s="59"/>
      <c r="QIU112" s="59"/>
      <c r="QIV112" s="59"/>
      <c r="QIW112" s="59"/>
      <c r="QIX112" s="59"/>
      <c r="QIY112" s="59"/>
      <c r="QJD112" s="59"/>
      <c r="QJI112" s="59"/>
      <c r="QKA112" s="315"/>
      <c r="QKB112" s="59"/>
      <c r="QKC112" s="59"/>
      <c r="QKD112" s="59"/>
      <c r="QKE112" s="59"/>
      <c r="QKF112" s="59"/>
      <c r="QKG112" s="59"/>
      <c r="QKH112" s="59"/>
      <c r="QKI112" s="59"/>
      <c r="QKJ112" s="59"/>
      <c r="QKK112" s="59"/>
      <c r="QKP112" s="59"/>
      <c r="QKU112" s="59"/>
      <c r="QLM112" s="315"/>
      <c r="QLN112" s="59"/>
      <c r="QLO112" s="59"/>
      <c r="QLP112" s="59"/>
      <c r="QLQ112" s="59"/>
      <c r="QLR112" s="59"/>
      <c r="QLS112" s="59"/>
      <c r="QLT112" s="59"/>
      <c r="QLU112" s="59"/>
      <c r="QLV112" s="59"/>
      <c r="QLW112" s="59"/>
      <c r="QMB112" s="59"/>
      <c r="QMG112" s="59"/>
      <c r="QMY112" s="315"/>
      <c r="QMZ112" s="59"/>
      <c r="QNA112" s="59"/>
      <c r="QNB112" s="59"/>
      <c r="QNC112" s="59"/>
      <c r="QND112" s="59"/>
      <c r="QNE112" s="59"/>
      <c r="QNF112" s="59"/>
      <c r="QNG112" s="59"/>
      <c r="QNH112" s="59"/>
      <c r="QNI112" s="59"/>
      <c r="QNN112" s="59"/>
      <c r="QNS112" s="59"/>
      <c r="QOK112" s="315"/>
      <c r="QOL112" s="59"/>
      <c r="QOM112" s="59"/>
      <c r="QON112" s="59"/>
      <c r="QOO112" s="59"/>
      <c r="QOP112" s="59"/>
      <c r="QOQ112" s="59"/>
      <c r="QOR112" s="59"/>
      <c r="QOS112" s="59"/>
      <c r="QOT112" s="59"/>
      <c r="QOU112" s="59"/>
      <c r="QOZ112" s="59"/>
      <c r="QPE112" s="59"/>
      <c r="QPW112" s="315"/>
      <c r="QPX112" s="59"/>
      <c r="QPY112" s="59"/>
      <c r="QPZ112" s="59"/>
      <c r="QQA112" s="59"/>
      <c r="QQB112" s="59"/>
      <c r="QQC112" s="59"/>
      <c r="QQD112" s="59"/>
      <c r="QQE112" s="59"/>
      <c r="QQF112" s="59"/>
      <c r="QQG112" s="59"/>
      <c r="QQL112" s="59"/>
      <c r="QQQ112" s="59"/>
      <c r="QRI112" s="315"/>
      <c r="QRJ112" s="59"/>
      <c r="QRK112" s="59"/>
      <c r="QRL112" s="59"/>
      <c r="QRM112" s="59"/>
      <c r="QRN112" s="59"/>
      <c r="QRO112" s="59"/>
      <c r="QRP112" s="59"/>
      <c r="QRQ112" s="59"/>
      <c r="QRR112" s="59"/>
      <c r="QRS112" s="59"/>
      <c r="QRX112" s="59"/>
      <c r="QSC112" s="59"/>
      <c r="QSU112" s="315"/>
      <c r="QSV112" s="59"/>
      <c r="QSW112" s="59"/>
      <c r="QSX112" s="59"/>
      <c r="QSY112" s="59"/>
      <c r="QSZ112" s="59"/>
      <c r="QTA112" s="59"/>
      <c r="QTB112" s="59"/>
      <c r="QTC112" s="59"/>
      <c r="QTD112" s="59"/>
      <c r="QTE112" s="59"/>
      <c r="QTJ112" s="59"/>
      <c r="QTO112" s="59"/>
      <c r="QUG112" s="315"/>
      <c r="QUH112" s="59"/>
      <c r="QUI112" s="59"/>
      <c r="QUJ112" s="59"/>
      <c r="QUK112" s="59"/>
      <c r="QUL112" s="59"/>
      <c r="QUM112" s="59"/>
      <c r="QUN112" s="59"/>
      <c r="QUO112" s="59"/>
      <c r="QUP112" s="59"/>
      <c r="QUQ112" s="59"/>
      <c r="QUV112" s="59"/>
      <c r="QVA112" s="59"/>
      <c r="QVS112" s="315"/>
      <c r="QVT112" s="59"/>
      <c r="QVU112" s="59"/>
      <c r="QVV112" s="59"/>
      <c r="QVW112" s="59"/>
      <c r="QVX112" s="59"/>
      <c r="QVY112" s="59"/>
      <c r="QVZ112" s="59"/>
      <c r="QWA112" s="59"/>
      <c r="QWB112" s="59"/>
      <c r="QWC112" s="59"/>
      <c r="QWH112" s="59"/>
      <c r="QWM112" s="59"/>
      <c r="QXE112" s="315"/>
      <c r="QXF112" s="59"/>
      <c r="QXG112" s="59"/>
      <c r="QXH112" s="59"/>
      <c r="QXI112" s="59"/>
      <c r="QXJ112" s="59"/>
      <c r="QXK112" s="59"/>
      <c r="QXL112" s="59"/>
      <c r="QXM112" s="59"/>
      <c r="QXN112" s="59"/>
      <c r="QXO112" s="59"/>
      <c r="QXT112" s="59"/>
      <c r="QXY112" s="59"/>
      <c r="QYQ112" s="315"/>
      <c r="QYR112" s="59"/>
      <c r="QYS112" s="59"/>
      <c r="QYT112" s="59"/>
      <c r="QYU112" s="59"/>
      <c r="QYV112" s="59"/>
      <c r="QYW112" s="59"/>
      <c r="QYX112" s="59"/>
      <c r="QYY112" s="59"/>
      <c r="QYZ112" s="59"/>
      <c r="QZA112" s="59"/>
      <c r="QZF112" s="59"/>
      <c r="QZK112" s="59"/>
      <c r="RAC112" s="315"/>
      <c r="RAD112" s="59"/>
      <c r="RAE112" s="59"/>
      <c r="RAF112" s="59"/>
      <c r="RAG112" s="59"/>
      <c r="RAH112" s="59"/>
      <c r="RAI112" s="59"/>
      <c r="RAJ112" s="59"/>
      <c r="RAK112" s="59"/>
      <c r="RAL112" s="59"/>
      <c r="RAM112" s="59"/>
      <c r="RAR112" s="59"/>
      <c r="RAW112" s="59"/>
      <c r="RBO112" s="315"/>
      <c r="RBP112" s="59"/>
      <c r="RBQ112" s="59"/>
      <c r="RBR112" s="59"/>
      <c r="RBS112" s="59"/>
      <c r="RBT112" s="59"/>
      <c r="RBU112" s="59"/>
      <c r="RBV112" s="59"/>
      <c r="RBW112" s="59"/>
      <c r="RBX112" s="59"/>
      <c r="RBY112" s="59"/>
      <c r="RCD112" s="59"/>
      <c r="RCI112" s="59"/>
      <c r="RDA112" s="315"/>
      <c r="RDB112" s="59"/>
      <c r="RDC112" s="59"/>
      <c r="RDD112" s="59"/>
      <c r="RDE112" s="59"/>
      <c r="RDF112" s="59"/>
      <c r="RDG112" s="59"/>
      <c r="RDH112" s="59"/>
      <c r="RDI112" s="59"/>
      <c r="RDJ112" s="59"/>
      <c r="RDK112" s="59"/>
      <c r="RDP112" s="59"/>
      <c r="RDU112" s="59"/>
      <c r="REM112" s="315"/>
      <c r="REN112" s="59"/>
      <c r="REO112" s="59"/>
      <c r="REP112" s="59"/>
      <c r="REQ112" s="59"/>
      <c r="RER112" s="59"/>
      <c r="RES112" s="59"/>
      <c r="RET112" s="59"/>
      <c r="REU112" s="59"/>
      <c r="REV112" s="59"/>
      <c r="REW112" s="59"/>
      <c r="RFB112" s="59"/>
      <c r="RFG112" s="59"/>
      <c r="RFY112" s="315"/>
      <c r="RFZ112" s="59"/>
      <c r="RGA112" s="59"/>
      <c r="RGB112" s="59"/>
      <c r="RGC112" s="59"/>
      <c r="RGD112" s="59"/>
      <c r="RGE112" s="59"/>
      <c r="RGF112" s="59"/>
      <c r="RGG112" s="59"/>
      <c r="RGH112" s="59"/>
      <c r="RGI112" s="59"/>
      <c r="RGN112" s="59"/>
      <c r="RGS112" s="59"/>
      <c r="RHK112" s="315"/>
      <c r="RHL112" s="59"/>
      <c r="RHM112" s="59"/>
      <c r="RHN112" s="59"/>
      <c r="RHO112" s="59"/>
      <c r="RHP112" s="59"/>
      <c r="RHQ112" s="59"/>
      <c r="RHR112" s="59"/>
      <c r="RHS112" s="59"/>
      <c r="RHT112" s="59"/>
      <c r="RHU112" s="59"/>
      <c r="RHZ112" s="59"/>
      <c r="RIE112" s="59"/>
      <c r="RIW112" s="315"/>
      <c r="RIX112" s="59"/>
      <c r="RIY112" s="59"/>
      <c r="RIZ112" s="59"/>
      <c r="RJA112" s="59"/>
      <c r="RJB112" s="59"/>
      <c r="RJC112" s="59"/>
      <c r="RJD112" s="59"/>
      <c r="RJE112" s="59"/>
      <c r="RJF112" s="59"/>
      <c r="RJG112" s="59"/>
      <c r="RJL112" s="59"/>
      <c r="RJQ112" s="59"/>
      <c r="RKI112" s="315"/>
      <c r="RKJ112" s="59"/>
      <c r="RKK112" s="59"/>
      <c r="RKL112" s="59"/>
      <c r="RKM112" s="59"/>
      <c r="RKN112" s="59"/>
      <c r="RKO112" s="59"/>
      <c r="RKP112" s="59"/>
      <c r="RKQ112" s="59"/>
      <c r="RKR112" s="59"/>
      <c r="RKS112" s="59"/>
      <c r="RKX112" s="59"/>
      <c r="RLC112" s="59"/>
      <c r="RLU112" s="315"/>
      <c r="RLV112" s="59"/>
      <c r="RLW112" s="59"/>
      <c r="RLX112" s="59"/>
      <c r="RLY112" s="59"/>
      <c r="RLZ112" s="59"/>
      <c r="RMA112" s="59"/>
      <c r="RMB112" s="59"/>
      <c r="RMC112" s="59"/>
      <c r="RMD112" s="59"/>
      <c r="RME112" s="59"/>
      <c r="RMJ112" s="59"/>
      <c r="RMO112" s="59"/>
      <c r="RNG112" s="315"/>
      <c r="RNH112" s="59"/>
      <c r="RNI112" s="59"/>
      <c r="RNJ112" s="59"/>
      <c r="RNK112" s="59"/>
      <c r="RNL112" s="59"/>
      <c r="RNM112" s="59"/>
      <c r="RNN112" s="59"/>
      <c r="RNO112" s="59"/>
      <c r="RNP112" s="59"/>
      <c r="RNQ112" s="59"/>
      <c r="RNV112" s="59"/>
      <c r="ROA112" s="59"/>
      <c r="ROS112" s="315"/>
      <c r="ROT112" s="59"/>
      <c r="ROU112" s="59"/>
      <c r="ROV112" s="59"/>
      <c r="ROW112" s="59"/>
      <c r="ROX112" s="59"/>
      <c r="ROY112" s="59"/>
      <c r="ROZ112" s="59"/>
      <c r="RPA112" s="59"/>
      <c r="RPB112" s="59"/>
      <c r="RPC112" s="59"/>
      <c r="RPH112" s="59"/>
      <c r="RPM112" s="59"/>
      <c r="RQE112" s="315"/>
      <c r="RQF112" s="59"/>
      <c r="RQG112" s="59"/>
      <c r="RQH112" s="59"/>
      <c r="RQI112" s="59"/>
      <c r="RQJ112" s="59"/>
      <c r="RQK112" s="59"/>
      <c r="RQL112" s="59"/>
      <c r="RQM112" s="59"/>
      <c r="RQN112" s="59"/>
      <c r="RQO112" s="59"/>
      <c r="RQT112" s="59"/>
      <c r="RQY112" s="59"/>
      <c r="RRQ112" s="315"/>
      <c r="RRR112" s="59"/>
      <c r="RRS112" s="59"/>
      <c r="RRT112" s="59"/>
      <c r="RRU112" s="59"/>
      <c r="RRV112" s="59"/>
      <c r="RRW112" s="59"/>
      <c r="RRX112" s="59"/>
      <c r="RRY112" s="59"/>
      <c r="RRZ112" s="59"/>
      <c r="RSA112" s="59"/>
      <c r="RSF112" s="59"/>
      <c r="RSK112" s="59"/>
      <c r="RTC112" s="315"/>
      <c r="RTD112" s="59"/>
      <c r="RTE112" s="59"/>
      <c r="RTF112" s="59"/>
      <c r="RTG112" s="59"/>
      <c r="RTH112" s="59"/>
      <c r="RTI112" s="59"/>
      <c r="RTJ112" s="59"/>
      <c r="RTK112" s="59"/>
      <c r="RTL112" s="59"/>
      <c r="RTM112" s="59"/>
      <c r="RTR112" s="59"/>
      <c r="RTW112" s="59"/>
      <c r="RUO112" s="315"/>
      <c r="RUP112" s="59"/>
      <c r="RUQ112" s="59"/>
      <c r="RUR112" s="59"/>
      <c r="RUS112" s="59"/>
      <c r="RUT112" s="59"/>
      <c r="RUU112" s="59"/>
      <c r="RUV112" s="59"/>
      <c r="RUW112" s="59"/>
      <c r="RUX112" s="59"/>
      <c r="RUY112" s="59"/>
      <c r="RVD112" s="59"/>
      <c r="RVI112" s="59"/>
      <c r="RWA112" s="315"/>
      <c r="RWB112" s="59"/>
      <c r="RWC112" s="59"/>
      <c r="RWD112" s="59"/>
      <c r="RWE112" s="59"/>
      <c r="RWF112" s="59"/>
      <c r="RWG112" s="59"/>
      <c r="RWH112" s="59"/>
      <c r="RWI112" s="59"/>
      <c r="RWJ112" s="59"/>
      <c r="RWK112" s="59"/>
      <c r="RWP112" s="59"/>
      <c r="RWU112" s="59"/>
      <c r="RXM112" s="315"/>
      <c r="RXN112" s="59"/>
      <c r="RXO112" s="59"/>
      <c r="RXP112" s="59"/>
      <c r="RXQ112" s="59"/>
      <c r="RXR112" s="59"/>
      <c r="RXS112" s="59"/>
      <c r="RXT112" s="59"/>
      <c r="RXU112" s="59"/>
      <c r="RXV112" s="59"/>
      <c r="RXW112" s="59"/>
      <c r="RYB112" s="59"/>
      <c r="RYG112" s="59"/>
      <c r="RYY112" s="315"/>
      <c r="RYZ112" s="59"/>
      <c r="RZA112" s="59"/>
      <c r="RZB112" s="59"/>
      <c r="RZC112" s="59"/>
      <c r="RZD112" s="59"/>
      <c r="RZE112" s="59"/>
      <c r="RZF112" s="59"/>
      <c r="RZG112" s="59"/>
      <c r="RZH112" s="59"/>
      <c r="RZI112" s="59"/>
      <c r="RZN112" s="59"/>
      <c r="RZS112" s="59"/>
      <c r="SAK112" s="315"/>
      <c r="SAL112" s="59"/>
      <c r="SAM112" s="59"/>
      <c r="SAN112" s="59"/>
      <c r="SAO112" s="59"/>
      <c r="SAP112" s="59"/>
      <c r="SAQ112" s="59"/>
      <c r="SAR112" s="59"/>
      <c r="SAS112" s="59"/>
      <c r="SAT112" s="59"/>
      <c r="SAU112" s="59"/>
      <c r="SAZ112" s="59"/>
      <c r="SBE112" s="59"/>
      <c r="SBW112" s="315"/>
      <c r="SBX112" s="59"/>
      <c r="SBY112" s="59"/>
      <c r="SBZ112" s="59"/>
      <c r="SCA112" s="59"/>
      <c r="SCB112" s="59"/>
      <c r="SCC112" s="59"/>
      <c r="SCD112" s="59"/>
      <c r="SCE112" s="59"/>
      <c r="SCF112" s="59"/>
      <c r="SCG112" s="59"/>
      <c r="SCL112" s="59"/>
      <c r="SCQ112" s="59"/>
      <c r="SDI112" s="315"/>
      <c r="SDJ112" s="59"/>
      <c r="SDK112" s="59"/>
      <c r="SDL112" s="59"/>
      <c r="SDM112" s="59"/>
      <c r="SDN112" s="59"/>
      <c r="SDO112" s="59"/>
      <c r="SDP112" s="59"/>
      <c r="SDQ112" s="59"/>
      <c r="SDR112" s="59"/>
      <c r="SDS112" s="59"/>
      <c r="SDX112" s="59"/>
      <c r="SEC112" s="59"/>
      <c r="SEU112" s="315"/>
      <c r="SEV112" s="59"/>
      <c r="SEW112" s="59"/>
      <c r="SEX112" s="59"/>
      <c r="SEY112" s="59"/>
      <c r="SEZ112" s="59"/>
      <c r="SFA112" s="59"/>
      <c r="SFB112" s="59"/>
      <c r="SFC112" s="59"/>
      <c r="SFD112" s="59"/>
      <c r="SFE112" s="59"/>
      <c r="SFJ112" s="59"/>
      <c r="SFO112" s="59"/>
      <c r="SGG112" s="315"/>
      <c r="SGH112" s="59"/>
      <c r="SGI112" s="59"/>
      <c r="SGJ112" s="59"/>
      <c r="SGK112" s="59"/>
      <c r="SGL112" s="59"/>
      <c r="SGM112" s="59"/>
      <c r="SGN112" s="59"/>
      <c r="SGO112" s="59"/>
      <c r="SGP112" s="59"/>
      <c r="SGQ112" s="59"/>
      <c r="SGV112" s="59"/>
      <c r="SHA112" s="59"/>
      <c r="SHS112" s="315"/>
      <c r="SHT112" s="59"/>
      <c r="SHU112" s="59"/>
      <c r="SHV112" s="59"/>
      <c r="SHW112" s="59"/>
      <c r="SHX112" s="59"/>
      <c r="SHY112" s="59"/>
      <c r="SHZ112" s="59"/>
      <c r="SIA112" s="59"/>
      <c r="SIB112" s="59"/>
      <c r="SIC112" s="59"/>
      <c r="SIH112" s="59"/>
      <c r="SIM112" s="59"/>
      <c r="SJE112" s="315"/>
      <c r="SJF112" s="59"/>
      <c r="SJG112" s="59"/>
      <c r="SJH112" s="59"/>
      <c r="SJI112" s="59"/>
      <c r="SJJ112" s="59"/>
      <c r="SJK112" s="59"/>
      <c r="SJL112" s="59"/>
      <c r="SJM112" s="59"/>
      <c r="SJN112" s="59"/>
      <c r="SJO112" s="59"/>
      <c r="SJT112" s="59"/>
      <c r="SJY112" s="59"/>
      <c r="SKQ112" s="315"/>
      <c r="SKR112" s="59"/>
      <c r="SKS112" s="59"/>
      <c r="SKT112" s="59"/>
      <c r="SKU112" s="59"/>
      <c r="SKV112" s="59"/>
      <c r="SKW112" s="59"/>
      <c r="SKX112" s="59"/>
      <c r="SKY112" s="59"/>
      <c r="SKZ112" s="59"/>
      <c r="SLA112" s="59"/>
      <c r="SLF112" s="59"/>
      <c r="SLK112" s="59"/>
      <c r="SMC112" s="315"/>
      <c r="SMD112" s="59"/>
      <c r="SME112" s="59"/>
      <c r="SMF112" s="59"/>
      <c r="SMG112" s="59"/>
      <c r="SMH112" s="59"/>
      <c r="SMI112" s="59"/>
      <c r="SMJ112" s="59"/>
      <c r="SMK112" s="59"/>
      <c r="SML112" s="59"/>
      <c r="SMM112" s="59"/>
      <c r="SMR112" s="59"/>
      <c r="SMW112" s="59"/>
      <c r="SNO112" s="315"/>
      <c r="SNP112" s="59"/>
      <c r="SNQ112" s="59"/>
      <c r="SNR112" s="59"/>
      <c r="SNS112" s="59"/>
      <c r="SNT112" s="59"/>
      <c r="SNU112" s="59"/>
      <c r="SNV112" s="59"/>
      <c r="SNW112" s="59"/>
      <c r="SNX112" s="59"/>
      <c r="SNY112" s="59"/>
      <c r="SOD112" s="59"/>
      <c r="SOI112" s="59"/>
      <c r="SPA112" s="315"/>
      <c r="SPB112" s="59"/>
      <c r="SPC112" s="59"/>
      <c r="SPD112" s="59"/>
      <c r="SPE112" s="59"/>
      <c r="SPF112" s="59"/>
      <c r="SPG112" s="59"/>
      <c r="SPH112" s="59"/>
      <c r="SPI112" s="59"/>
      <c r="SPJ112" s="59"/>
      <c r="SPK112" s="59"/>
      <c r="SPP112" s="59"/>
      <c r="SPU112" s="59"/>
      <c r="SQM112" s="315"/>
      <c r="SQN112" s="59"/>
      <c r="SQO112" s="59"/>
      <c r="SQP112" s="59"/>
      <c r="SQQ112" s="59"/>
      <c r="SQR112" s="59"/>
      <c r="SQS112" s="59"/>
      <c r="SQT112" s="59"/>
      <c r="SQU112" s="59"/>
      <c r="SQV112" s="59"/>
      <c r="SQW112" s="59"/>
      <c r="SRB112" s="59"/>
      <c r="SRG112" s="59"/>
      <c r="SRY112" s="315"/>
      <c r="SRZ112" s="59"/>
      <c r="SSA112" s="59"/>
      <c r="SSB112" s="59"/>
      <c r="SSC112" s="59"/>
      <c r="SSD112" s="59"/>
      <c r="SSE112" s="59"/>
      <c r="SSF112" s="59"/>
      <c r="SSG112" s="59"/>
      <c r="SSH112" s="59"/>
      <c r="SSI112" s="59"/>
      <c r="SSN112" s="59"/>
      <c r="SSS112" s="59"/>
      <c r="STK112" s="315"/>
      <c r="STL112" s="59"/>
      <c r="STM112" s="59"/>
      <c r="STN112" s="59"/>
      <c r="STO112" s="59"/>
      <c r="STP112" s="59"/>
      <c r="STQ112" s="59"/>
      <c r="STR112" s="59"/>
      <c r="STS112" s="59"/>
      <c r="STT112" s="59"/>
      <c r="STU112" s="59"/>
      <c r="STZ112" s="59"/>
      <c r="SUE112" s="59"/>
      <c r="SUW112" s="315"/>
      <c r="SUX112" s="59"/>
      <c r="SUY112" s="59"/>
      <c r="SUZ112" s="59"/>
      <c r="SVA112" s="59"/>
      <c r="SVB112" s="59"/>
      <c r="SVC112" s="59"/>
      <c r="SVD112" s="59"/>
      <c r="SVE112" s="59"/>
      <c r="SVF112" s="59"/>
      <c r="SVG112" s="59"/>
      <c r="SVL112" s="59"/>
      <c r="SVQ112" s="59"/>
      <c r="SWI112" s="315"/>
      <c r="SWJ112" s="59"/>
      <c r="SWK112" s="59"/>
      <c r="SWL112" s="59"/>
      <c r="SWM112" s="59"/>
      <c r="SWN112" s="59"/>
      <c r="SWO112" s="59"/>
      <c r="SWP112" s="59"/>
      <c r="SWQ112" s="59"/>
      <c r="SWR112" s="59"/>
      <c r="SWS112" s="59"/>
      <c r="SWX112" s="59"/>
      <c r="SXC112" s="59"/>
      <c r="SXU112" s="315"/>
      <c r="SXV112" s="59"/>
      <c r="SXW112" s="59"/>
      <c r="SXX112" s="59"/>
      <c r="SXY112" s="59"/>
      <c r="SXZ112" s="59"/>
      <c r="SYA112" s="59"/>
      <c r="SYB112" s="59"/>
      <c r="SYC112" s="59"/>
      <c r="SYD112" s="59"/>
      <c r="SYE112" s="59"/>
      <c r="SYJ112" s="59"/>
      <c r="SYO112" s="59"/>
      <c r="SZG112" s="315"/>
      <c r="SZH112" s="59"/>
      <c r="SZI112" s="59"/>
      <c r="SZJ112" s="59"/>
      <c r="SZK112" s="59"/>
      <c r="SZL112" s="59"/>
      <c r="SZM112" s="59"/>
      <c r="SZN112" s="59"/>
      <c r="SZO112" s="59"/>
      <c r="SZP112" s="59"/>
      <c r="SZQ112" s="59"/>
      <c r="SZV112" s="59"/>
      <c r="TAA112" s="59"/>
      <c r="TAS112" s="315"/>
      <c r="TAT112" s="59"/>
      <c r="TAU112" s="59"/>
      <c r="TAV112" s="59"/>
      <c r="TAW112" s="59"/>
      <c r="TAX112" s="59"/>
      <c r="TAY112" s="59"/>
      <c r="TAZ112" s="59"/>
      <c r="TBA112" s="59"/>
      <c r="TBB112" s="59"/>
      <c r="TBC112" s="59"/>
      <c r="TBH112" s="59"/>
      <c r="TBM112" s="59"/>
      <c r="TCE112" s="315"/>
      <c r="TCF112" s="59"/>
      <c r="TCG112" s="59"/>
      <c r="TCH112" s="59"/>
      <c r="TCI112" s="59"/>
      <c r="TCJ112" s="59"/>
      <c r="TCK112" s="59"/>
      <c r="TCL112" s="59"/>
      <c r="TCM112" s="59"/>
      <c r="TCN112" s="59"/>
      <c r="TCO112" s="59"/>
      <c r="TCT112" s="59"/>
      <c r="TCY112" s="59"/>
      <c r="TDQ112" s="315"/>
      <c r="TDR112" s="59"/>
      <c r="TDS112" s="59"/>
      <c r="TDT112" s="59"/>
      <c r="TDU112" s="59"/>
      <c r="TDV112" s="59"/>
      <c r="TDW112" s="59"/>
      <c r="TDX112" s="59"/>
      <c r="TDY112" s="59"/>
      <c r="TDZ112" s="59"/>
      <c r="TEA112" s="59"/>
      <c r="TEF112" s="59"/>
      <c r="TEK112" s="59"/>
      <c r="TFC112" s="315"/>
      <c r="TFD112" s="59"/>
      <c r="TFE112" s="59"/>
      <c r="TFF112" s="59"/>
      <c r="TFG112" s="59"/>
      <c r="TFH112" s="59"/>
      <c r="TFI112" s="59"/>
      <c r="TFJ112" s="59"/>
      <c r="TFK112" s="59"/>
      <c r="TFL112" s="59"/>
      <c r="TFM112" s="59"/>
      <c r="TFR112" s="59"/>
      <c r="TFW112" s="59"/>
      <c r="TGO112" s="315"/>
      <c r="TGP112" s="59"/>
      <c r="TGQ112" s="59"/>
      <c r="TGR112" s="59"/>
      <c r="TGS112" s="59"/>
      <c r="TGT112" s="59"/>
      <c r="TGU112" s="59"/>
      <c r="TGV112" s="59"/>
      <c r="TGW112" s="59"/>
      <c r="TGX112" s="59"/>
      <c r="TGY112" s="59"/>
      <c r="THD112" s="59"/>
      <c r="THI112" s="59"/>
      <c r="TIA112" s="315"/>
      <c r="TIB112" s="59"/>
      <c r="TIC112" s="59"/>
      <c r="TID112" s="59"/>
      <c r="TIE112" s="59"/>
      <c r="TIF112" s="59"/>
      <c r="TIG112" s="59"/>
      <c r="TIH112" s="59"/>
      <c r="TII112" s="59"/>
      <c r="TIJ112" s="59"/>
      <c r="TIK112" s="59"/>
      <c r="TIP112" s="59"/>
      <c r="TIU112" s="59"/>
      <c r="TJM112" s="315"/>
      <c r="TJN112" s="59"/>
      <c r="TJO112" s="59"/>
      <c r="TJP112" s="59"/>
      <c r="TJQ112" s="59"/>
      <c r="TJR112" s="59"/>
      <c r="TJS112" s="59"/>
      <c r="TJT112" s="59"/>
      <c r="TJU112" s="59"/>
      <c r="TJV112" s="59"/>
      <c r="TJW112" s="59"/>
      <c r="TKB112" s="59"/>
      <c r="TKG112" s="59"/>
      <c r="TKY112" s="315"/>
      <c r="TKZ112" s="59"/>
      <c r="TLA112" s="59"/>
      <c r="TLB112" s="59"/>
      <c r="TLC112" s="59"/>
      <c r="TLD112" s="59"/>
      <c r="TLE112" s="59"/>
      <c r="TLF112" s="59"/>
      <c r="TLG112" s="59"/>
      <c r="TLH112" s="59"/>
      <c r="TLI112" s="59"/>
      <c r="TLN112" s="59"/>
      <c r="TLS112" s="59"/>
      <c r="TMK112" s="315"/>
      <c r="TML112" s="59"/>
      <c r="TMM112" s="59"/>
      <c r="TMN112" s="59"/>
      <c r="TMO112" s="59"/>
      <c r="TMP112" s="59"/>
      <c r="TMQ112" s="59"/>
      <c r="TMR112" s="59"/>
      <c r="TMS112" s="59"/>
      <c r="TMT112" s="59"/>
      <c r="TMU112" s="59"/>
      <c r="TMZ112" s="59"/>
      <c r="TNE112" s="59"/>
      <c r="TNW112" s="315"/>
      <c r="TNX112" s="59"/>
      <c r="TNY112" s="59"/>
      <c r="TNZ112" s="59"/>
      <c r="TOA112" s="59"/>
      <c r="TOB112" s="59"/>
      <c r="TOC112" s="59"/>
      <c r="TOD112" s="59"/>
      <c r="TOE112" s="59"/>
      <c r="TOF112" s="59"/>
      <c r="TOG112" s="59"/>
      <c r="TOL112" s="59"/>
      <c r="TOQ112" s="59"/>
      <c r="TPI112" s="315"/>
      <c r="TPJ112" s="59"/>
      <c r="TPK112" s="59"/>
      <c r="TPL112" s="59"/>
      <c r="TPM112" s="59"/>
      <c r="TPN112" s="59"/>
      <c r="TPO112" s="59"/>
      <c r="TPP112" s="59"/>
      <c r="TPQ112" s="59"/>
      <c r="TPR112" s="59"/>
      <c r="TPS112" s="59"/>
      <c r="TPX112" s="59"/>
      <c r="TQC112" s="59"/>
      <c r="TQU112" s="315"/>
      <c r="TQV112" s="59"/>
      <c r="TQW112" s="59"/>
      <c r="TQX112" s="59"/>
      <c r="TQY112" s="59"/>
      <c r="TQZ112" s="59"/>
      <c r="TRA112" s="59"/>
      <c r="TRB112" s="59"/>
      <c r="TRC112" s="59"/>
      <c r="TRD112" s="59"/>
      <c r="TRE112" s="59"/>
      <c r="TRJ112" s="59"/>
      <c r="TRO112" s="59"/>
      <c r="TSG112" s="315"/>
      <c r="TSH112" s="59"/>
      <c r="TSI112" s="59"/>
      <c r="TSJ112" s="59"/>
      <c r="TSK112" s="59"/>
      <c r="TSL112" s="59"/>
      <c r="TSM112" s="59"/>
      <c r="TSN112" s="59"/>
      <c r="TSO112" s="59"/>
      <c r="TSP112" s="59"/>
      <c r="TSQ112" s="59"/>
      <c r="TSV112" s="59"/>
      <c r="TTA112" s="59"/>
      <c r="TTS112" s="315"/>
      <c r="TTT112" s="59"/>
      <c r="TTU112" s="59"/>
      <c r="TTV112" s="59"/>
      <c r="TTW112" s="59"/>
      <c r="TTX112" s="59"/>
      <c r="TTY112" s="59"/>
      <c r="TTZ112" s="59"/>
      <c r="TUA112" s="59"/>
      <c r="TUB112" s="59"/>
      <c r="TUC112" s="59"/>
      <c r="TUH112" s="59"/>
      <c r="TUM112" s="59"/>
      <c r="TVE112" s="315"/>
      <c r="TVF112" s="59"/>
      <c r="TVG112" s="59"/>
      <c r="TVH112" s="59"/>
      <c r="TVI112" s="59"/>
      <c r="TVJ112" s="59"/>
      <c r="TVK112" s="59"/>
      <c r="TVL112" s="59"/>
      <c r="TVM112" s="59"/>
      <c r="TVN112" s="59"/>
      <c r="TVO112" s="59"/>
      <c r="TVT112" s="59"/>
      <c r="TVY112" s="59"/>
      <c r="TWQ112" s="315"/>
      <c r="TWR112" s="59"/>
      <c r="TWS112" s="59"/>
      <c r="TWT112" s="59"/>
      <c r="TWU112" s="59"/>
      <c r="TWV112" s="59"/>
      <c r="TWW112" s="59"/>
      <c r="TWX112" s="59"/>
      <c r="TWY112" s="59"/>
      <c r="TWZ112" s="59"/>
      <c r="TXA112" s="59"/>
      <c r="TXF112" s="59"/>
      <c r="TXK112" s="59"/>
      <c r="TYC112" s="315"/>
      <c r="TYD112" s="59"/>
      <c r="TYE112" s="59"/>
      <c r="TYF112" s="59"/>
      <c r="TYG112" s="59"/>
      <c r="TYH112" s="59"/>
      <c r="TYI112" s="59"/>
      <c r="TYJ112" s="59"/>
      <c r="TYK112" s="59"/>
      <c r="TYL112" s="59"/>
      <c r="TYM112" s="59"/>
      <c r="TYR112" s="59"/>
      <c r="TYW112" s="59"/>
      <c r="TZO112" s="315"/>
      <c r="TZP112" s="59"/>
      <c r="TZQ112" s="59"/>
      <c r="TZR112" s="59"/>
      <c r="TZS112" s="59"/>
      <c r="TZT112" s="59"/>
      <c r="TZU112" s="59"/>
      <c r="TZV112" s="59"/>
      <c r="TZW112" s="59"/>
      <c r="TZX112" s="59"/>
      <c r="TZY112" s="59"/>
      <c r="UAD112" s="59"/>
      <c r="UAI112" s="59"/>
      <c r="UBA112" s="315"/>
      <c r="UBB112" s="59"/>
      <c r="UBC112" s="59"/>
      <c r="UBD112" s="59"/>
      <c r="UBE112" s="59"/>
      <c r="UBF112" s="59"/>
      <c r="UBG112" s="59"/>
      <c r="UBH112" s="59"/>
      <c r="UBI112" s="59"/>
      <c r="UBJ112" s="59"/>
      <c r="UBK112" s="59"/>
      <c r="UBP112" s="59"/>
      <c r="UBU112" s="59"/>
      <c r="UCM112" s="315"/>
      <c r="UCN112" s="59"/>
      <c r="UCO112" s="59"/>
      <c r="UCP112" s="59"/>
      <c r="UCQ112" s="59"/>
      <c r="UCR112" s="59"/>
      <c r="UCS112" s="59"/>
      <c r="UCT112" s="59"/>
      <c r="UCU112" s="59"/>
      <c r="UCV112" s="59"/>
      <c r="UCW112" s="59"/>
      <c r="UDB112" s="59"/>
      <c r="UDG112" s="59"/>
      <c r="UDY112" s="315"/>
      <c r="UDZ112" s="59"/>
      <c r="UEA112" s="59"/>
      <c r="UEB112" s="59"/>
      <c r="UEC112" s="59"/>
      <c r="UED112" s="59"/>
      <c r="UEE112" s="59"/>
      <c r="UEF112" s="59"/>
      <c r="UEG112" s="59"/>
      <c r="UEH112" s="59"/>
      <c r="UEI112" s="59"/>
      <c r="UEN112" s="59"/>
      <c r="UES112" s="59"/>
      <c r="UFK112" s="315"/>
      <c r="UFL112" s="59"/>
      <c r="UFM112" s="59"/>
      <c r="UFN112" s="59"/>
      <c r="UFO112" s="59"/>
      <c r="UFP112" s="59"/>
      <c r="UFQ112" s="59"/>
      <c r="UFR112" s="59"/>
      <c r="UFS112" s="59"/>
      <c r="UFT112" s="59"/>
      <c r="UFU112" s="59"/>
      <c r="UFZ112" s="59"/>
      <c r="UGE112" s="59"/>
      <c r="UGW112" s="315"/>
      <c r="UGX112" s="59"/>
      <c r="UGY112" s="59"/>
      <c r="UGZ112" s="59"/>
      <c r="UHA112" s="59"/>
      <c r="UHB112" s="59"/>
      <c r="UHC112" s="59"/>
      <c r="UHD112" s="59"/>
      <c r="UHE112" s="59"/>
      <c r="UHF112" s="59"/>
      <c r="UHG112" s="59"/>
      <c r="UHL112" s="59"/>
      <c r="UHQ112" s="59"/>
      <c r="UII112" s="315"/>
      <c r="UIJ112" s="59"/>
      <c r="UIK112" s="59"/>
      <c r="UIL112" s="59"/>
      <c r="UIM112" s="59"/>
      <c r="UIN112" s="59"/>
      <c r="UIO112" s="59"/>
      <c r="UIP112" s="59"/>
      <c r="UIQ112" s="59"/>
      <c r="UIR112" s="59"/>
      <c r="UIS112" s="59"/>
      <c r="UIX112" s="59"/>
      <c r="UJC112" s="59"/>
      <c r="UJU112" s="315"/>
      <c r="UJV112" s="59"/>
      <c r="UJW112" s="59"/>
      <c r="UJX112" s="59"/>
      <c r="UJY112" s="59"/>
      <c r="UJZ112" s="59"/>
      <c r="UKA112" s="59"/>
      <c r="UKB112" s="59"/>
      <c r="UKC112" s="59"/>
      <c r="UKD112" s="59"/>
      <c r="UKE112" s="59"/>
      <c r="UKJ112" s="59"/>
      <c r="UKO112" s="59"/>
      <c r="ULG112" s="315"/>
      <c r="ULH112" s="59"/>
      <c r="ULI112" s="59"/>
      <c r="ULJ112" s="59"/>
      <c r="ULK112" s="59"/>
      <c r="ULL112" s="59"/>
      <c r="ULM112" s="59"/>
      <c r="ULN112" s="59"/>
      <c r="ULO112" s="59"/>
      <c r="ULP112" s="59"/>
      <c r="ULQ112" s="59"/>
      <c r="ULV112" s="59"/>
      <c r="UMA112" s="59"/>
      <c r="UMS112" s="315"/>
      <c r="UMT112" s="59"/>
      <c r="UMU112" s="59"/>
      <c r="UMV112" s="59"/>
      <c r="UMW112" s="59"/>
      <c r="UMX112" s="59"/>
      <c r="UMY112" s="59"/>
      <c r="UMZ112" s="59"/>
      <c r="UNA112" s="59"/>
      <c r="UNB112" s="59"/>
      <c r="UNC112" s="59"/>
      <c r="UNH112" s="59"/>
      <c r="UNM112" s="59"/>
      <c r="UOE112" s="315"/>
      <c r="UOF112" s="59"/>
      <c r="UOG112" s="59"/>
      <c r="UOH112" s="59"/>
      <c r="UOI112" s="59"/>
      <c r="UOJ112" s="59"/>
      <c r="UOK112" s="59"/>
      <c r="UOL112" s="59"/>
      <c r="UOM112" s="59"/>
      <c r="UON112" s="59"/>
      <c r="UOO112" s="59"/>
      <c r="UOT112" s="59"/>
      <c r="UOY112" s="59"/>
      <c r="UPQ112" s="315"/>
      <c r="UPR112" s="59"/>
      <c r="UPS112" s="59"/>
      <c r="UPT112" s="59"/>
      <c r="UPU112" s="59"/>
      <c r="UPV112" s="59"/>
      <c r="UPW112" s="59"/>
      <c r="UPX112" s="59"/>
      <c r="UPY112" s="59"/>
      <c r="UPZ112" s="59"/>
      <c r="UQA112" s="59"/>
      <c r="UQF112" s="59"/>
      <c r="UQK112" s="59"/>
      <c r="URC112" s="315"/>
      <c r="URD112" s="59"/>
      <c r="URE112" s="59"/>
      <c r="URF112" s="59"/>
      <c r="URG112" s="59"/>
      <c r="URH112" s="59"/>
      <c r="URI112" s="59"/>
      <c r="URJ112" s="59"/>
      <c r="URK112" s="59"/>
      <c r="URL112" s="59"/>
      <c r="URM112" s="59"/>
      <c r="URR112" s="59"/>
      <c r="URW112" s="59"/>
      <c r="USO112" s="315"/>
      <c r="USP112" s="59"/>
      <c r="USQ112" s="59"/>
      <c r="USR112" s="59"/>
      <c r="USS112" s="59"/>
      <c r="UST112" s="59"/>
      <c r="USU112" s="59"/>
      <c r="USV112" s="59"/>
      <c r="USW112" s="59"/>
      <c r="USX112" s="59"/>
      <c r="USY112" s="59"/>
      <c r="UTD112" s="59"/>
      <c r="UTI112" s="59"/>
      <c r="UUA112" s="315"/>
      <c r="UUB112" s="59"/>
      <c r="UUC112" s="59"/>
      <c r="UUD112" s="59"/>
      <c r="UUE112" s="59"/>
      <c r="UUF112" s="59"/>
      <c r="UUG112" s="59"/>
      <c r="UUH112" s="59"/>
      <c r="UUI112" s="59"/>
      <c r="UUJ112" s="59"/>
      <c r="UUK112" s="59"/>
      <c r="UUP112" s="59"/>
      <c r="UUU112" s="59"/>
      <c r="UVM112" s="315"/>
      <c r="UVN112" s="59"/>
      <c r="UVO112" s="59"/>
      <c r="UVP112" s="59"/>
      <c r="UVQ112" s="59"/>
      <c r="UVR112" s="59"/>
      <c r="UVS112" s="59"/>
      <c r="UVT112" s="59"/>
      <c r="UVU112" s="59"/>
      <c r="UVV112" s="59"/>
      <c r="UVW112" s="59"/>
      <c r="UWB112" s="59"/>
      <c r="UWG112" s="59"/>
      <c r="UWY112" s="315"/>
      <c r="UWZ112" s="59"/>
      <c r="UXA112" s="59"/>
      <c r="UXB112" s="59"/>
      <c r="UXC112" s="59"/>
      <c r="UXD112" s="59"/>
      <c r="UXE112" s="59"/>
      <c r="UXF112" s="59"/>
      <c r="UXG112" s="59"/>
      <c r="UXH112" s="59"/>
      <c r="UXI112" s="59"/>
      <c r="UXN112" s="59"/>
      <c r="UXS112" s="59"/>
      <c r="UYK112" s="315"/>
      <c r="UYL112" s="59"/>
      <c r="UYM112" s="59"/>
      <c r="UYN112" s="59"/>
      <c r="UYO112" s="59"/>
      <c r="UYP112" s="59"/>
      <c r="UYQ112" s="59"/>
      <c r="UYR112" s="59"/>
      <c r="UYS112" s="59"/>
      <c r="UYT112" s="59"/>
      <c r="UYU112" s="59"/>
      <c r="UYZ112" s="59"/>
      <c r="UZE112" s="59"/>
      <c r="UZW112" s="315"/>
      <c r="UZX112" s="59"/>
      <c r="UZY112" s="59"/>
      <c r="UZZ112" s="59"/>
      <c r="VAA112" s="59"/>
      <c r="VAB112" s="59"/>
      <c r="VAC112" s="59"/>
      <c r="VAD112" s="59"/>
      <c r="VAE112" s="59"/>
      <c r="VAF112" s="59"/>
      <c r="VAG112" s="59"/>
      <c r="VAL112" s="59"/>
      <c r="VAQ112" s="59"/>
      <c r="VBI112" s="315"/>
      <c r="VBJ112" s="59"/>
      <c r="VBK112" s="59"/>
      <c r="VBL112" s="59"/>
      <c r="VBM112" s="59"/>
      <c r="VBN112" s="59"/>
      <c r="VBO112" s="59"/>
      <c r="VBP112" s="59"/>
      <c r="VBQ112" s="59"/>
      <c r="VBR112" s="59"/>
      <c r="VBS112" s="59"/>
      <c r="VBX112" s="59"/>
      <c r="VCC112" s="59"/>
      <c r="VCU112" s="315"/>
      <c r="VCV112" s="59"/>
      <c r="VCW112" s="59"/>
      <c r="VCX112" s="59"/>
      <c r="VCY112" s="59"/>
      <c r="VCZ112" s="59"/>
      <c r="VDA112" s="59"/>
      <c r="VDB112" s="59"/>
      <c r="VDC112" s="59"/>
      <c r="VDD112" s="59"/>
      <c r="VDE112" s="59"/>
      <c r="VDJ112" s="59"/>
      <c r="VDO112" s="59"/>
      <c r="VEG112" s="315"/>
      <c r="VEH112" s="59"/>
      <c r="VEI112" s="59"/>
      <c r="VEJ112" s="59"/>
      <c r="VEK112" s="59"/>
      <c r="VEL112" s="59"/>
      <c r="VEM112" s="59"/>
      <c r="VEN112" s="59"/>
      <c r="VEO112" s="59"/>
      <c r="VEP112" s="59"/>
      <c r="VEQ112" s="59"/>
      <c r="VEV112" s="59"/>
      <c r="VFA112" s="59"/>
      <c r="VFS112" s="315"/>
      <c r="VFT112" s="59"/>
      <c r="VFU112" s="59"/>
      <c r="VFV112" s="59"/>
      <c r="VFW112" s="59"/>
      <c r="VFX112" s="59"/>
      <c r="VFY112" s="59"/>
      <c r="VFZ112" s="59"/>
      <c r="VGA112" s="59"/>
      <c r="VGB112" s="59"/>
      <c r="VGC112" s="59"/>
      <c r="VGH112" s="59"/>
      <c r="VGM112" s="59"/>
      <c r="VHE112" s="315"/>
      <c r="VHF112" s="59"/>
      <c r="VHG112" s="59"/>
      <c r="VHH112" s="59"/>
      <c r="VHI112" s="59"/>
      <c r="VHJ112" s="59"/>
      <c r="VHK112" s="59"/>
      <c r="VHL112" s="59"/>
      <c r="VHM112" s="59"/>
      <c r="VHN112" s="59"/>
      <c r="VHO112" s="59"/>
      <c r="VHT112" s="59"/>
      <c r="VHY112" s="59"/>
      <c r="VIQ112" s="315"/>
      <c r="VIR112" s="59"/>
      <c r="VIS112" s="59"/>
      <c r="VIT112" s="59"/>
      <c r="VIU112" s="59"/>
      <c r="VIV112" s="59"/>
      <c r="VIW112" s="59"/>
      <c r="VIX112" s="59"/>
      <c r="VIY112" s="59"/>
      <c r="VIZ112" s="59"/>
      <c r="VJA112" s="59"/>
      <c r="VJF112" s="59"/>
      <c r="VJK112" s="59"/>
      <c r="VKC112" s="315"/>
      <c r="VKD112" s="59"/>
      <c r="VKE112" s="59"/>
      <c r="VKF112" s="59"/>
      <c r="VKG112" s="59"/>
      <c r="VKH112" s="59"/>
      <c r="VKI112" s="59"/>
      <c r="VKJ112" s="59"/>
      <c r="VKK112" s="59"/>
      <c r="VKL112" s="59"/>
      <c r="VKM112" s="59"/>
      <c r="VKR112" s="59"/>
      <c r="VKW112" s="59"/>
      <c r="VLO112" s="315"/>
      <c r="VLP112" s="59"/>
      <c r="VLQ112" s="59"/>
      <c r="VLR112" s="59"/>
      <c r="VLS112" s="59"/>
      <c r="VLT112" s="59"/>
      <c r="VLU112" s="59"/>
      <c r="VLV112" s="59"/>
      <c r="VLW112" s="59"/>
      <c r="VLX112" s="59"/>
      <c r="VLY112" s="59"/>
      <c r="VMD112" s="59"/>
      <c r="VMI112" s="59"/>
      <c r="VNA112" s="315"/>
      <c r="VNB112" s="59"/>
      <c r="VNC112" s="59"/>
      <c r="VND112" s="59"/>
      <c r="VNE112" s="59"/>
      <c r="VNF112" s="59"/>
      <c r="VNG112" s="59"/>
      <c r="VNH112" s="59"/>
      <c r="VNI112" s="59"/>
      <c r="VNJ112" s="59"/>
      <c r="VNK112" s="59"/>
      <c r="VNP112" s="59"/>
      <c r="VNU112" s="59"/>
      <c r="VOM112" s="315"/>
      <c r="VON112" s="59"/>
      <c r="VOO112" s="59"/>
      <c r="VOP112" s="59"/>
      <c r="VOQ112" s="59"/>
      <c r="VOR112" s="59"/>
      <c r="VOS112" s="59"/>
      <c r="VOT112" s="59"/>
      <c r="VOU112" s="59"/>
      <c r="VOV112" s="59"/>
      <c r="VOW112" s="59"/>
      <c r="VPB112" s="59"/>
      <c r="VPG112" s="59"/>
      <c r="VPY112" s="315"/>
      <c r="VPZ112" s="59"/>
      <c r="VQA112" s="59"/>
      <c r="VQB112" s="59"/>
      <c r="VQC112" s="59"/>
      <c r="VQD112" s="59"/>
      <c r="VQE112" s="59"/>
      <c r="VQF112" s="59"/>
      <c r="VQG112" s="59"/>
      <c r="VQH112" s="59"/>
      <c r="VQI112" s="59"/>
      <c r="VQN112" s="59"/>
      <c r="VQS112" s="59"/>
      <c r="VRK112" s="315"/>
      <c r="VRL112" s="59"/>
      <c r="VRM112" s="59"/>
      <c r="VRN112" s="59"/>
      <c r="VRO112" s="59"/>
      <c r="VRP112" s="59"/>
      <c r="VRQ112" s="59"/>
      <c r="VRR112" s="59"/>
      <c r="VRS112" s="59"/>
      <c r="VRT112" s="59"/>
      <c r="VRU112" s="59"/>
      <c r="VRZ112" s="59"/>
      <c r="VSE112" s="59"/>
      <c r="VSW112" s="315"/>
      <c r="VSX112" s="59"/>
      <c r="VSY112" s="59"/>
      <c r="VSZ112" s="59"/>
      <c r="VTA112" s="59"/>
      <c r="VTB112" s="59"/>
      <c r="VTC112" s="59"/>
      <c r="VTD112" s="59"/>
      <c r="VTE112" s="59"/>
      <c r="VTF112" s="59"/>
      <c r="VTG112" s="59"/>
      <c r="VTL112" s="59"/>
      <c r="VTQ112" s="59"/>
      <c r="VUI112" s="315"/>
      <c r="VUJ112" s="59"/>
      <c r="VUK112" s="59"/>
      <c r="VUL112" s="59"/>
      <c r="VUM112" s="59"/>
      <c r="VUN112" s="59"/>
      <c r="VUO112" s="59"/>
      <c r="VUP112" s="59"/>
      <c r="VUQ112" s="59"/>
      <c r="VUR112" s="59"/>
      <c r="VUS112" s="59"/>
      <c r="VUX112" s="59"/>
      <c r="VVC112" s="59"/>
      <c r="VVU112" s="315"/>
      <c r="VVV112" s="59"/>
      <c r="VVW112" s="59"/>
      <c r="VVX112" s="59"/>
      <c r="VVY112" s="59"/>
      <c r="VVZ112" s="59"/>
      <c r="VWA112" s="59"/>
      <c r="VWB112" s="59"/>
      <c r="VWC112" s="59"/>
      <c r="VWD112" s="59"/>
      <c r="VWE112" s="59"/>
      <c r="VWJ112" s="59"/>
      <c r="VWO112" s="59"/>
      <c r="VXG112" s="315"/>
      <c r="VXH112" s="59"/>
      <c r="VXI112" s="59"/>
      <c r="VXJ112" s="59"/>
      <c r="VXK112" s="59"/>
      <c r="VXL112" s="59"/>
      <c r="VXM112" s="59"/>
      <c r="VXN112" s="59"/>
      <c r="VXO112" s="59"/>
      <c r="VXP112" s="59"/>
      <c r="VXQ112" s="59"/>
      <c r="VXV112" s="59"/>
      <c r="VYA112" s="59"/>
      <c r="VYS112" s="315"/>
      <c r="VYT112" s="59"/>
      <c r="VYU112" s="59"/>
      <c r="VYV112" s="59"/>
      <c r="VYW112" s="59"/>
      <c r="VYX112" s="59"/>
      <c r="VYY112" s="59"/>
      <c r="VYZ112" s="59"/>
      <c r="VZA112" s="59"/>
      <c r="VZB112" s="59"/>
      <c r="VZC112" s="59"/>
      <c r="VZH112" s="59"/>
      <c r="VZM112" s="59"/>
      <c r="WAE112" s="315"/>
      <c r="WAF112" s="59"/>
      <c r="WAG112" s="59"/>
      <c r="WAH112" s="59"/>
      <c r="WAI112" s="59"/>
      <c r="WAJ112" s="59"/>
      <c r="WAK112" s="59"/>
      <c r="WAL112" s="59"/>
      <c r="WAM112" s="59"/>
      <c r="WAN112" s="59"/>
      <c r="WAO112" s="59"/>
      <c r="WAT112" s="59"/>
      <c r="WAY112" s="59"/>
      <c r="WBQ112" s="315"/>
      <c r="WBR112" s="59"/>
      <c r="WBS112" s="59"/>
      <c r="WBT112" s="59"/>
      <c r="WBU112" s="59"/>
      <c r="WBV112" s="59"/>
      <c r="WBW112" s="59"/>
      <c r="WBX112" s="59"/>
      <c r="WBY112" s="59"/>
      <c r="WBZ112" s="59"/>
      <c r="WCA112" s="59"/>
      <c r="WCF112" s="59"/>
      <c r="WCK112" s="59"/>
      <c r="WDC112" s="315"/>
      <c r="WDD112" s="59"/>
      <c r="WDE112" s="59"/>
      <c r="WDF112" s="59"/>
      <c r="WDG112" s="59"/>
      <c r="WDH112" s="59"/>
      <c r="WDI112" s="59"/>
      <c r="WDJ112" s="59"/>
      <c r="WDK112" s="59"/>
      <c r="WDL112" s="59"/>
      <c r="WDM112" s="59"/>
      <c r="WDR112" s="59"/>
      <c r="WDW112" s="59"/>
      <c r="WEO112" s="315"/>
      <c r="WEP112" s="59"/>
      <c r="WEQ112" s="59"/>
      <c r="WER112" s="59"/>
      <c r="WES112" s="59"/>
      <c r="WET112" s="59"/>
      <c r="WEU112" s="59"/>
      <c r="WEV112" s="59"/>
      <c r="WEW112" s="59"/>
      <c r="WEX112" s="59"/>
      <c r="WEY112" s="59"/>
      <c r="WFD112" s="59"/>
      <c r="WFI112" s="59"/>
      <c r="WGA112" s="315"/>
      <c r="WGB112" s="59"/>
      <c r="WGC112" s="59"/>
      <c r="WGD112" s="59"/>
      <c r="WGE112" s="59"/>
      <c r="WGF112" s="59"/>
      <c r="WGG112" s="59"/>
      <c r="WGH112" s="59"/>
      <c r="WGI112" s="59"/>
      <c r="WGJ112" s="59"/>
      <c r="WGK112" s="59"/>
      <c r="WGP112" s="59"/>
      <c r="WGU112" s="59"/>
      <c r="WHM112" s="315"/>
      <c r="WHN112" s="59"/>
      <c r="WHO112" s="59"/>
      <c r="WHP112" s="59"/>
      <c r="WHQ112" s="59"/>
      <c r="WHR112" s="59"/>
      <c r="WHS112" s="59"/>
      <c r="WHT112" s="59"/>
      <c r="WHU112" s="59"/>
      <c r="WHV112" s="59"/>
      <c r="WHW112" s="59"/>
      <c r="WIB112" s="59"/>
      <c r="WIG112" s="59"/>
      <c r="WIY112" s="315"/>
      <c r="WIZ112" s="59"/>
      <c r="WJA112" s="59"/>
      <c r="WJB112" s="59"/>
      <c r="WJC112" s="59"/>
      <c r="WJD112" s="59"/>
      <c r="WJE112" s="59"/>
      <c r="WJF112" s="59"/>
      <c r="WJG112" s="59"/>
      <c r="WJH112" s="59"/>
      <c r="WJI112" s="59"/>
      <c r="WJN112" s="59"/>
      <c r="WJS112" s="59"/>
      <c r="WKK112" s="315"/>
      <c r="WKL112" s="59"/>
      <c r="WKM112" s="59"/>
      <c r="WKN112" s="59"/>
      <c r="WKO112" s="59"/>
      <c r="WKP112" s="59"/>
      <c r="WKQ112" s="59"/>
      <c r="WKR112" s="59"/>
      <c r="WKS112" s="59"/>
      <c r="WKT112" s="59"/>
      <c r="WKU112" s="59"/>
      <c r="WKZ112" s="59"/>
      <c r="WLE112" s="59"/>
      <c r="WLW112" s="315"/>
      <c r="WLX112" s="59"/>
      <c r="WLY112" s="59"/>
      <c r="WLZ112" s="59"/>
      <c r="WMA112" s="59"/>
      <c r="WMB112" s="59"/>
      <c r="WMC112" s="59"/>
      <c r="WMD112" s="59"/>
      <c r="WME112" s="59"/>
      <c r="WMF112" s="59"/>
      <c r="WMG112" s="59"/>
      <c r="WML112" s="59"/>
      <c r="WMQ112" s="59"/>
      <c r="WNI112" s="315"/>
      <c r="WNJ112" s="59"/>
      <c r="WNK112" s="59"/>
      <c r="WNL112" s="59"/>
      <c r="WNM112" s="59"/>
      <c r="WNN112" s="59"/>
      <c r="WNO112" s="59"/>
      <c r="WNP112" s="59"/>
      <c r="WNQ112" s="59"/>
      <c r="WNR112" s="59"/>
      <c r="WNS112" s="59"/>
      <c r="WNX112" s="59"/>
      <c r="WOC112" s="59"/>
      <c r="WOU112" s="315"/>
      <c r="WOV112" s="59"/>
      <c r="WOW112" s="59"/>
      <c r="WOX112" s="59"/>
      <c r="WOY112" s="59"/>
      <c r="WOZ112" s="59"/>
      <c r="WPA112" s="59"/>
      <c r="WPB112" s="59"/>
      <c r="WPC112" s="59"/>
      <c r="WPD112" s="59"/>
      <c r="WPE112" s="59"/>
      <c r="WPJ112" s="59"/>
      <c r="WPO112" s="59"/>
      <c r="WQG112" s="315"/>
      <c r="WQH112" s="59"/>
      <c r="WQI112" s="59"/>
      <c r="WQJ112" s="59"/>
      <c r="WQK112" s="59"/>
      <c r="WQL112" s="59"/>
      <c r="WQM112" s="59"/>
      <c r="WQN112" s="59"/>
      <c r="WQO112" s="59"/>
      <c r="WQP112" s="59"/>
      <c r="WQQ112" s="59"/>
      <c r="WQV112" s="59"/>
      <c r="WRA112" s="59"/>
      <c r="WRS112" s="315"/>
      <c r="WRT112" s="59"/>
      <c r="WRU112" s="59"/>
      <c r="WRV112" s="59"/>
      <c r="WRW112" s="59"/>
      <c r="WRX112" s="59"/>
      <c r="WRY112" s="59"/>
      <c r="WRZ112" s="59"/>
      <c r="WSA112" s="59"/>
      <c r="WSB112" s="59"/>
      <c r="WSC112" s="59"/>
      <c r="WSH112" s="59"/>
      <c r="WSM112" s="59"/>
      <c r="WTE112" s="315"/>
      <c r="WTF112" s="59"/>
      <c r="WTG112" s="59"/>
      <c r="WTH112" s="59"/>
      <c r="WTI112" s="59"/>
      <c r="WTJ112" s="59"/>
      <c r="WTK112" s="59"/>
      <c r="WTL112" s="59"/>
      <c r="WTM112" s="59"/>
      <c r="WTN112" s="59"/>
      <c r="WTO112" s="59"/>
      <c r="WTT112" s="59"/>
      <c r="WTY112" s="59"/>
      <c r="WUQ112" s="315"/>
      <c r="WUR112" s="59"/>
      <c r="WUS112" s="59"/>
      <c r="WUT112" s="59"/>
      <c r="WUU112" s="59"/>
      <c r="WUV112" s="59"/>
      <c r="WUW112" s="59"/>
      <c r="WUX112" s="59"/>
      <c r="WUY112" s="59"/>
      <c r="WUZ112" s="59"/>
      <c r="WVA112" s="59"/>
      <c r="WVF112" s="59"/>
      <c r="WVK112" s="59"/>
      <c r="WWC112" s="315"/>
      <c r="WWD112" s="59"/>
      <c r="WWE112" s="59"/>
      <c r="WWF112" s="59"/>
      <c r="WWG112" s="59"/>
      <c r="WWH112" s="59"/>
      <c r="WWI112" s="59"/>
      <c r="WWJ112" s="59"/>
      <c r="WWK112" s="59"/>
      <c r="WWL112" s="59"/>
      <c r="WWM112" s="59"/>
      <c r="WWR112" s="59"/>
      <c r="WWW112" s="59"/>
      <c r="WXO112" s="315"/>
      <c r="WXP112" s="59"/>
      <c r="WXQ112" s="59"/>
      <c r="WXR112" s="59"/>
      <c r="WXS112" s="59"/>
      <c r="WXT112" s="59"/>
      <c r="WXU112" s="59"/>
      <c r="WXV112" s="59"/>
      <c r="WXW112" s="59"/>
      <c r="WXX112" s="59"/>
      <c r="WXY112" s="59"/>
      <c r="WYD112" s="59"/>
      <c r="WYI112" s="59"/>
      <c r="WZA112" s="315"/>
      <c r="WZB112" s="59"/>
      <c r="WZC112" s="59"/>
      <c r="WZD112" s="59"/>
      <c r="WZE112" s="59"/>
      <c r="WZF112" s="59"/>
      <c r="WZG112" s="59"/>
      <c r="WZH112" s="59"/>
      <c r="WZI112" s="59"/>
      <c r="WZJ112" s="59"/>
      <c r="WZK112" s="59"/>
      <c r="WZP112" s="59"/>
      <c r="WZU112" s="59"/>
      <c r="XAM112" s="315"/>
      <c r="XAN112" s="59"/>
      <c r="XAO112" s="59"/>
      <c r="XAP112" s="59"/>
      <c r="XAQ112" s="59"/>
      <c r="XAR112" s="59"/>
      <c r="XAS112" s="59"/>
      <c r="XAT112" s="59"/>
      <c r="XAU112" s="59"/>
      <c r="XAV112" s="59"/>
      <c r="XAW112" s="59"/>
      <c r="XBB112" s="59"/>
      <c r="XBG112" s="59"/>
      <c r="XBY112" s="315"/>
      <c r="XBZ112" s="59"/>
      <c r="XCA112" s="59"/>
      <c r="XCB112" s="59"/>
      <c r="XCC112" s="59"/>
      <c r="XCD112" s="59"/>
      <c r="XCE112" s="59"/>
      <c r="XCF112" s="59"/>
      <c r="XCG112" s="59"/>
      <c r="XCH112" s="59"/>
      <c r="XCI112" s="59"/>
      <c r="XCN112" s="59"/>
      <c r="XCS112" s="59"/>
      <c r="XDK112" s="315"/>
      <c r="XDL112" s="59"/>
      <c r="XDM112" s="59"/>
      <c r="XDN112" s="59"/>
      <c r="XDO112" s="59"/>
      <c r="XDP112" s="59"/>
      <c r="XDQ112" s="59"/>
      <c r="XDR112" s="59"/>
      <c r="XDS112" s="59"/>
      <c r="XDT112" s="59"/>
      <c r="XDU112" s="59"/>
      <c r="XDZ112" s="59"/>
      <c r="XEE112" s="59"/>
    </row>
    <row r="113" spans="1:56" customFormat="1">
      <c r="A113" s="21"/>
      <c r="B113" s="327"/>
      <c r="C113" s="85"/>
      <c r="D113" s="85"/>
      <c r="E113" s="85"/>
      <c r="F113" s="85"/>
      <c r="G113" s="85"/>
      <c r="H113" s="85"/>
      <c r="I113" s="85"/>
      <c r="J113" s="85"/>
      <c r="K113" s="85"/>
      <c r="L113" s="85"/>
      <c r="M113" s="131"/>
      <c r="N113" s="131"/>
      <c r="O113" s="131"/>
      <c r="P113" s="131"/>
      <c r="Q113" s="85"/>
      <c r="R113" s="131"/>
      <c r="S113" s="131"/>
      <c r="T113" s="131"/>
      <c r="U113" s="131"/>
      <c r="V113" s="85"/>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402"/>
      <c r="AT113" s="131"/>
      <c r="AU113" s="131"/>
      <c r="AV113" s="131"/>
      <c r="AW113" s="131"/>
      <c r="AX113" s="131"/>
      <c r="AY113" s="131"/>
      <c r="AZ113" s="131"/>
      <c r="BA113" s="131"/>
      <c r="BC113" s="341"/>
      <c r="BD113" s="463"/>
    </row>
    <row r="114" spans="1:56" customFormat="1">
      <c r="A114" s="105" t="s">
        <v>179</v>
      </c>
      <c r="B114" s="335" t="s">
        <v>26</v>
      </c>
      <c r="C114" s="106">
        <v>922</v>
      </c>
      <c r="D114" s="106">
        <v>944</v>
      </c>
      <c r="E114" s="106">
        <v>891</v>
      </c>
      <c r="F114" s="106">
        <v>874</v>
      </c>
      <c r="G114" s="77">
        <f t="shared" ref="G114:G128" si="21">SUM(C114:F114)</f>
        <v>3631</v>
      </c>
      <c r="H114" s="106">
        <v>835.37300000000005</v>
      </c>
      <c r="I114" s="106">
        <v>848.60799999999995</v>
      </c>
      <c r="J114" s="106">
        <v>870.30200000000002</v>
      </c>
      <c r="K114" s="143">
        <v>880.30899999999997</v>
      </c>
      <c r="L114" s="77">
        <v>3434.5920000000001</v>
      </c>
      <c r="M114" s="144">
        <v>903.65899999999999</v>
      </c>
      <c r="N114" s="144">
        <v>857.31700000000001</v>
      </c>
      <c r="O114" s="144">
        <v>840.64200000000005</v>
      </c>
      <c r="P114" s="144">
        <v>845.77700000000004</v>
      </c>
      <c r="Q114" s="77">
        <v>3447.395</v>
      </c>
      <c r="R114" s="144">
        <v>858.03599999999994</v>
      </c>
      <c r="S114" s="144">
        <v>875.48299999999995</v>
      </c>
      <c r="T114" s="144">
        <v>860.17700000000002</v>
      </c>
      <c r="U114" s="144">
        <v>840.61</v>
      </c>
      <c r="V114" s="77">
        <v>3434.3059999999996</v>
      </c>
      <c r="W114" s="144">
        <v>869.42600000000004</v>
      </c>
      <c r="X114" s="144">
        <v>888.63400000000001</v>
      </c>
      <c r="Y114" s="144">
        <v>866.59299999999996</v>
      </c>
      <c r="Z114" s="139">
        <v>863.47792099999992</v>
      </c>
      <c r="AA114" s="77">
        <v>3488.1309209999999</v>
      </c>
      <c r="AB114" s="139">
        <v>888.60400000000004</v>
      </c>
      <c r="AC114" s="139">
        <v>856.94747999999993</v>
      </c>
      <c r="AD114" s="139">
        <v>889.06200000000001</v>
      </c>
      <c r="AE114" s="139">
        <v>902.35752000000002</v>
      </c>
      <c r="AF114" s="77">
        <v>3536.971</v>
      </c>
      <c r="AG114" s="139">
        <v>905.15848799999992</v>
      </c>
      <c r="AH114" s="139">
        <v>927.21970899999997</v>
      </c>
      <c r="AI114" s="139">
        <v>934.41700000000003</v>
      </c>
      <c r="AJ114" s="139">
        <v>929.52593400000001</v>
      </c>
      <c r="AK114" s="77">
        <v>3696.3211310000002</v>
      </c>
      <c r="AL114" s="139">
        <v>980.411023</v>
      </c>
      <c r="AM114" s="139">
        <v>980.411023</v>
      </c>
      <c r="AN114" s="139">
        <v>981.22566199999994</v>
      </c>
      <c r="AO114" s="139">
        <v>981.22566200000006</v>
      </c>
      <c r="AP114" s="139">
        <v>940.30200000000002</v>
      </c>
      <c r="AQ114" s="280">
        <v>940.30199999999991</v>
      </c>
      <c r="AR114" s="139">
        <v>914.61699999999996</v>
      </c>
      <c r="AS114" s="280">
        <f>AU114-AM114-AO114-AQ114</f>
        <v>914.61700000000019</v>
      </c>
      <c r="AT114" s="77">
        <v>3816.5556850000003</v>
      </c>
      <c r="AU114" s="77">
        <v>3816.5556850000003</v>
      </c>
      <c r="AV114" s="139">
        <v>936.44</v>
      </c>
      <c r="AW114" s="139">
        <v>937.88457525999991</v>
      </c>
      <c r="AX114" s="139">
        <v>944.24947900000006</v>
      </c>
      <c r="AY114" s="139">
        <v>953.02784899999995</v>
      </c>
      <c r="AZ114" s="77">
        <v>3771.6019032600002</v>
      </c>
      <c r="BA114" s="139">
        <v>951.94200000000001</v>
      </c>
      <c r="BC114" s="165">
        <f t="shared" ref="BC114:BC129" si="22">IF(ISERROR($BA114/AV114),"ns",IF($BA114/AV114&gt;200%,"x"&amp;(ROUND($BA114/AV114,1)),IF($BA114/AV114&lt;0,"ns",$BA114/AV114-1)))</f>
        <v>1.6554183930630906E-2</v>
      </c>
      <c r="BD114" s="463"/>
    </row>
    <row r="115" spans="1:56" customFormat="1">
      <c r="A115" s="107" t="s">
        <v>180</v>
      </c>
      <c r="B115" s="336" t="s">
        <v>58</v>
      </c>
      <c r="C115" s="108">
        <v>0</v>
      </c>
      <c r="D115" s="108">
        <v>9</v>
      </c>
      <c r="E115" s="108">
        <v>4</v>
      </c>
      <c r="F115" s="108">
        <v>-3</v>
      </c>
      <c r="G115" s="78">
        <f>SUM(C115:F115)</f>
        <v>10</v>
      </c>
      <c r="H115" s="108">
        <v>0</v>
      </c>
      <c r="I115" s="108">
        <v>0</v>
      </c>
      <c r="J115" s="108">
        <v>0</v>
      </c>
      <c r="K115" s="145">
        <v>0</v>
      </c>
      <c r="L115" s="78">
        <v>0</v>
      </c>
      <c r="M115" s="146">
        <v>0</v>
      </c>
      <c r="N115" s="146">
        <v>0</v>
      </c>
      <c r="O115" s="146">
        <v>0</v>
      </c>
      <c r="P115" s="146">
        <v>0</v>
      </c>
      <c r="Q115" s="78">
        <v>0</v>
      </c>
      <c r="R115" s="146">
        <v>0</v>
      </c>
      <c r="S115" s="146">
        <v>0</v>
      </c>
      <c r="T115" s="146">
        <v>0</v>
      </c>
      <c r="U115" s="146">
        <v>0</v>
      </c>
      <c r="V115" s="78">
        <v>0</v>
      </c>
      <c r="W115" s="146">
        <v>0</v>
      </c>
      <c r="X115" s="146">
        <v>0</v>
      </c>
      <c r="Y115" s="146">
        <v>0</v>
      </c>
      <c r="Z115" s="146">
        <v>0</v>
      </c>
      <c r="AA115" s="78">
        <v>0</v>
      </c>
      <c r="AB115" s="146">
        <v>0</v>
      </c>
      <c r="AC115" s="146">
        <v>0</v>
      </c>
      <c r="AD115" s="146">
        <v>0</v>
      </c>
      <c r="AE115" s="146">
        <v>0</v>
      </c>
      <c r="AF115" s="78">
        <v>0</v>
      </c>
      <c r="AG115" s="146">
        <v>0</v>
      </c>
      <c r="AH115" s="146">
        <v>0</v>
      </c>
      <c r="AI115" s="146">
        <v>0</v>
      </c>
      <c r="AJ115" s="146">
        <v>0</v>
      </c>
      <c r="AK115" s="78">
        <v>0</v>
      </c>
      <c r="AL115" s="146">
        <v>0</v>
      </c>
      <c r="AM115" s="146">
        <v>0</v>
      </c>
      <c r="AN115" s="146">
        <v>0</v>
      </c>
      <c r="AO115" s="146">
        <v>0</v>
      </c>
      <c r="AP115" s="146">
        <v>0</v>
      </c>
      <c r="AQ115" s="350">
        <v>0</v>
      </c>
      <c r="AR115" s="146">
        <v>0</v>
      </c>
      <c r="AS115" s="350">
        <f t="shared" ref="AS115:AS129" si="23">AU115-AM115-AO115-AQ115</f>
        <v>0</v>
      </c>
      <c r="AT115" s="422">
        <v>0</v>
      </c>
      <c r="AU115" s="422">
        <v>0</v>
      </c>
      <c r="AV115" s="146">
        <v>0</v>
      </c>
      <c r="AW115" s="146">
        <v>0</v>
      </c>
      <c r="AX115" s="146">
        <v>0</v>
      </c>
      <c r="AY115" s="146">
        <v>0</v>
      </c>
      <c r="AZ115" s="78">
        <v>0</v>
      </c>
      <c r="BA115" s="146">
        <v>0</v>
      </c>
      <c r="BC115" s="165" t="str">
        <f t="shared" si="22"/>
        <v>ns</v>
      </c>
      <c r="BD115" s="463"/>
    </row>
    <row r="116" spans="1:56" customFormat="1">
      <c r="A116" s="21" t="s">
        <v>181</v>
      </c>
      <c r="B116" s="329" t="s">
        <v>28</v>
      </c>
      <c r="C116" s="98">
        <v>-664</v>
      </c>
      <c r="D116" s="98">
        <v>-638</v>
      </c>
      <c r="E116" s="98">
        <v>-634</v>
      </c>
      <c r="F116" s="98">
        <v>-625</v>
      </c>
      <c r="G116" s="103">
        <f t="shared" si="21"/>
        <v>-2561</v>
      </c>
      <c r="H116" s="92">
        <v>-670.28300000000002</v>
      </c>
      <c r="I116" s="92">
        <v>-624.80399999999997</v>
      </c>
      <c r="J116" s="92">
        <v>-599.53599999999994</v>
      </c>
      <c r="K116" s="92">
        <v>-603.59</v>
      </c>
      <c r="L116" s="93">
        <v>-2498.2130000000002</v>
      </c>
      <c r="M116" s="92">
        <v>-643.96699999999998</v>
      </c>
      <c r="N116" s="92">
        <v>-590.02599999999995</v>
      </c>
      <c r="O116" s="92">
        <v>-595.30100000000004</v>
      </c>
      <c r="P116" s="92">
        <v>-612.62900000000002</v>
      </c>
      <c r="Q116" s="93">
        <v>-2441.9229999999998</v>
      </c>
      <c r="R116" s="92">
        <v>-638.62099999999998</v>
      </c>
      <c r="S116" s="92">
        <v>-577.74599999999998</v>
      </c>
      <c r="T116" s="92">
        <v>-577.81500000000005</v>
      </c>
      <c r="U116" s="92">
        <v>-596.50800000000004</v>
      </c>
      <c r="V116" s="93">
        <v>-2390.69</v>
      </c>
      <c r="W116" s="92">
        <v>-623.53300000000002</v>
      </c>
      <c r="X116" s="92">
        <v>-573.73199999999997</v>
      </c>
      <c r="Y116" s="92">
        <v>-576.39</v>
      </c>
      <c r="Z116" s="92">
        <v>-597.67399999999998</v>
      </c>
      <c r="AA116" s="93">
        <v>-2371.3290000000002</v>
      </c>
      <c r="AB116" s="92">
        <v>-619.54399999999998</v>
      </c>
      <c r="AC116" s="92">
        <v>-550.66300000000001</v>
      </c>
      <c r="AD116" s="92">
        <v>-549.61800000000005</v>
      </c>
      <c r="AE116" s="92">
        <v>-598.82500000000005</v>
      </c>
      <c r="AF116" s="93">
        <v>-2318.65</v>
      </c>
      <c r="AG116" s="92">
        <v>-632.71199999999999</v>
      </c>
      <c r="AH116" s="92">
        <v>-555.77200000000005</v>
      </c>
      <c r="AI116" s="92">
        <v>-566.09500000000003</v>
      </c>
      <c r="AJ116" s="92">
        <v>-603.15099999999995</v>
      </c>
      <c r="AK116" s="93">
        <v>-2357.73</v>
      </c>
      <c r="AL116" s="92">
        <v>-662.14400000000001</v>
      </c>
      <c r="AM116" s="92">
        <v>-662.14400000000001</v>
      </c>
      <c r="AN116" s="92">
        <v>-574.73099999999999</v>
      </c>
      <c r="AO116" s="92">
        <v>-574.73100000000011</v>
      </c>
      <c r="AP116" s="92">
        <v>-571.94799999999998</v>
      </c>
      <c r="AQ116" s="346">
        <v>-571.94800000000009</v>
      </c>
      <c r="AR116" s="92">
        <v>-580.61900000000003</v>
      </c>
      <c r="AS116" s="406">
        <f t="shared" si="23"/>
        <v>-580.61899999999991</v>
      </c>
      <c r="AT116" s="93">
        <v>-2389.442</v>
      </c>
      <c r="AU116" s="93">
        <v>-2389.442</v>
      </c>
      <c r="AV116" s="92">
        <v>-649.505</v>
      </c>
      <c r="AW116" s="92">
        <v>-547.70600000000002</v>
      </c>
      <c r="AX116" s="92">
        <v>-589.13800000000003</v>
      </c>
      <c r="AY116" s="92">
        <v>-654.39200000000005</v>
      </c>
      <c r="AZ116" s="93">
        <v>-2440.741</v>
      </c>
      <c r="BA116" s="92">
        <v>-602.33000000000004</v>
      </c>
      <c r="BC116" s="165">
        <f t="shared" si="22"/>
        <v>-7.2632235317664939E-2</v>
      </c>
      <c r="BD116" s="463"/>
    </row>
    <row r="117" spans="1:56" customFormat="1">
      <c r="A117" s="94" t="s">
        <v>182</v>
      </c>
      <c r="B117" s="330" t="s">
        <v>30</v>
      </c>
      <c r="C117" s="95"/>
      <c r="D117" s="95"/>
      <c r="E117" s="95"/>
      <c r="F117" s="96"/>
      <c r="G117" s="97"/>
      <c r="H117" s="96">
        <v>-15.9</v>
      </c>
      <c r="I117" s="96">
        <v>-3.0299999999999994</v>
      </c>
      <c r="J117" s="96">
        <v>0</v>
      </c>
      <c r="K117" s="96">
        <v>0</v>
      </c>
      <c r="L117" s="97">
        <v>-18.93</v>
      </c>
      <c r="M117" s="96">
        <v>-16.13</v>
      </c>
      <c r="N117" s="96">
        <v>1.2999999999999989</v>
      </c>
      <c r="O117" s="96">
        <v>0</v>
      </c>
      <c r="P117" s="96">
        <v>0</v>
      </c>
      <c r="Q117" s="97">
        <v>-14.83</v>
      </c>
      <c r="R117" s="96">
        <v>-25.905957645205302</v>
      </c>
      <c r="S117" s="96">
        <v>-1.93668040084813</v>
      </c>
      <c r="T117" s="96">
        <v>0</v>
      </c>
      <c r="U117" s="96">
        <v>0</v>
      </c>
      <c r="V117" s="97">
        <v>-27.84263804605343</v>
      </c>
      <c r="W117" s="96">
        <v>-30.4</v>
      </c>
      <c r="X117" s="96">
        <v>-1.1170000000000009</v>
      </c>
      <c r="Y117" s="96">
        <v>0</v>
      </c>
      <c r="Z117" s="96">
        <v>1.0199999999827014E-4</v>
      </c>
      <c r="AA117" s="97">
        <v>-31.516898000000001</v>
      </c>
      <c r="AB117" s="96">
        <v>-34.64</v>
      </c>
      <c r="AC117" s="96">
        <v>-7.0899999999999963</v>
      </c>
      <c r="AD117" s="96">
        <v>0</v>
      </c>
      <c r="AE117" s="96">
        <v>0</v>
      </c>
      <c r="AF117" s="97">
        <v>-41.73</v>
      </c>
      <c r="AG117" s="96">
        <v>-58.773142239999999</v>
      </c>
      <c r="AH117" s="96">
        <v>-8.9087600000041789E-3</v>
      </c>
      <c r="AI117" s="96">
        <v>0</v>
      </c>
      <c r="AJ117" s="96">
        <v>0</v>
      </c>
      <c r="AK117" s="97">
        <v>-58.782051000000003</v>
      </c>
      <c r="AL117" s="96">
        <v>-66.181737999999996</v>
      </c>
      <c r="AM117" s="96">
        <v>-66.181737999999996</v>
      </c>
      <c r="AN117" s="96">
        <v>-2.653261999999998</v>
      </c>
      <c r="AO117" s="96">
        <v>-2.653261999999998</v>
      </c>
      <c r="AP117" s="96">
        <v>0</v>
      </c>
      <c r="AQ117" s="347">
        <v>0</v>
      </c>
      <c r="AR117" s="96">
        <v>0</v>
      </c>
      <c r="AS117" s="347">
        <f t="shared" si="23"/>
        <v>0</v>
      </c>
      <c r="AT117" s="97">
        <v>-68.834999999999994</v>
      </c>
      <c r="AU117" s="97">
        <v>-68.834999999999994</v>
      </c>
      <c r="AV117" s="96">
        <v>-50.174999999999997</v>
      </c>
      <c r="AW117" s="96">
        <v>5.800225999999995</v>
      </c>
      <c r="AX117" s="96">
        <v>0</v>
      </c>
      <c r="AY117" s="96">
        <v>0</v>
      </c>
      <c r="AZ117" s="97">
        <v>-44.374774000000002</v>
      </c>
      <c r="BA117" s="96">
        <v>0</v>
      </c>
      <c r="BC117" s="165">
        <f t="shared" si="22"/>
        <v>-1</v>
      </c>
      <c r="BD117" s="463"/>
    </row>
    <row r="118" spans="1:56" customFormat="1">
      <c r="A118" s="21" t="s">
        <v>183</v>
      </c>
      <c r="B118" s="328" t="s">
        <v>32</v>
      </c>
      <c r="C118" s="60">
        <v>258</v>
      </c>
      <c r="D118" s="60">
        <v>306</v>
      </c>
      <c r="E118" s="60">
        <v>257</v>
      </c>
      <c r="F118" s="60">
        <v>249</v>
      </c>
      <c r="G118" s="61">
        <f t="shared" si="21"/>
        <v>1070</v>
      </c>
      <c r="H118" s="60">
        <v>165.09</v>
      </c>
      <c r="I118" s="60">
        <v>223.804</v>
      </c>
      <c r="J118" s="60">
        <v>270.76600000000002</v>
      </c>
      <c r="K118" s="60">
        <v>276.71899999999999</v>
      </c>
      <c r="L118" s="61">
        <v>936.37900000000002</v>
      </c>
      <c r="M118" s="134">
        <v>259.69200000000001</v>
      </c>
      <c r="N118" s="134">
        <v>267.291</v>
      </c>
      <c r="O118" s="134">
        <v>245.34100000000001</v>
      </c>
      <c r="P118" s="134">
        <v>233.148</v>
      </c>
      <c r="Q118" s="61">
        <v>1005.472</v>
      </c>
      <c r="R118" s="134">
        <v>219.41499999999999</v>
      </c>
      <c r="S118" s="134">
        <v>297.73700000000002</v>
      </c>
      <c r="T118" s="134">
        <v>282.36200000000002</v>
      </c>
      <c r="U118" s="134">
        <v>244.10199999999998</v>
      </c>
      <c r="V118" s="61">
        <v>1043.616</v>
      </c>
      <c r="W118" s="134">
        <v>245.893</v>
      </c>
      <c r="X118" s="134">
        <v>314.90199999999999</v>
      </c>
      <c r="Y118" s="134">
        <v>290.20300000000003</v>
      </c>
      <c r="Z118" s="134">
        <v>265.803921</v>
      </c>
      <c r="AA118" s="61">
        <v>1116.801921</v>
      </c>
      <c r="AB118" s="134">
        <v>269.06</v>
      </c>
      <c r="AC118" s="134">
        <v>306.28448000000003</v>
      </c>
      <c r="AD118" s="134">
        <v>339.44400000000002</v>
      </c>
      <c r="AE118" s="134">
        <v>303.53251999999998</v>
      </c>
      <c r="AF118" s="61">
        <v>1218.3209999999999</v>
      </c>
      <c r="AG118" s="134">
        <v>272.44648800000004</v>
      </c>
      <c r="AH118" s="134">
        <v>371.44770899999997</v>
      </c>
      <c r="AI118" s="134">
        <v>368.322</v>
      </c>
      <c r="AJ118" s="134">
        <v>326.374934</v>
      </c>
      <c r="AK118" s="61">
        <v>1338.5911310000001</v>
      </c>
      <c r="AL118" s="134">
        <v>318.26702299999999</v>
      </c>
      <c r="AM118" s="134">
        <v>318.26702299999999</v>
      </c>
      <c r="AN118" s="134">
        <v>406.49466200000001</v>
      </c>
      <c r="AO118" s="134">
        <v>406.49466200000001</v>
      </c>
      <c r="AP118" s="134">
        <v>368.35399999999998</v>
      </c>
      <c r="AQ118" s="348">
        <v>368.35400000000004</v>
      </c>
      <c r="AR118" s="134">
        <v>333.99799999999999</v>
      </c>
      <c r="AS118" s="348">
        <f t="shared" si="23"/>
        <v>333.99799999999982</v>
      </c>
      <c r="AT118" s="61">
        <v>1427.113685</v>
      </c>
      <c r="AU118" s="61">
        <v>1427.113685</v>
      </c>
      <c r="AV118" s="134">
        <v>286.935</v>
      </c>
      <c r="AW118" s="134">
        <v>390.17857526</v>
      </c>
      <c r="AX118" s="134">
        <v>355.11147899999997</v>
      </c>
      <c r="AY118" s="134">
        <v>298.63584900000001</v>
      </c>
      <c r="AZ118" s="61">
        <v>1330.86090326</v>
      </c>
      <c r="BA118" s="134">
        <v>349.61199999999997</v>
      </c>
      <c r="BC118" s="165">
        <f t="shared" si="22"/>
        <v>0.21843623120218858</v>
      </c>
      <c r="BD118" s="463"/>
    </row>
    <row r="119" spans="1:56" customFormat="1">
      <c r="A119" s="21" t="s">
        <v>184</v>
      </c>
      <c r="B119" s="329" t="s">
        <v>34</v>
      </c>
      <c r="C119" s="98">
        <v>-48</v>
      </c>
      <c r="D119" s="98">
        <v>-16</v>
      </c>
      <c r="E119" s="98">
        <v>-19</v>
      </c>
      <c r="F119" s="98">
        <v>-51</v>
      </c>
      <c r="G119" s="103">
        <f t="shared" si="21"/>
        <v>-134</v>
      </c>
      <c r="H119" s="98">
        <v>-22.495000000000001</v>
      </c>
      <c r="I119" s="98">
        <v>-52.594999999999999</v>
      </c>
      <c r="J119" s="98">
        <v>-55.390999999999998</v>
      </c>
      <c r="K119" s="98">
        <v>-51.725000000000001</v>
      </c>
      <c r="L119" s="103">
        <v>-182.20599999999999</v>
      </c>
      <c r="M119" s="135">
        <v>-48.348999999999997</v>
      </c>
      <c r="N119" s="135">
        <v>-55.774000000000001</v>
      </c>
      <c r="O119" s="135">
        <v>-45.177999999999997</v>
      </c>
      <c r="P119" s="135">
        <v>-55.008000000000003</v>
      </c>
      <c r="Q119" s="103">
        <v>-204.309</v>
      </c>
      <c r="R119" s="135">
        <v>-50.52</v>
      </c>
      <c r="S119" s="135">
        <v>-56.453000000000003</v>
      </c>
      <c r="T119" s="135">
        <v>-50.186999999999998</v>
      </c>
      <c r="U119" s="135">
        <v>-62.567999999999998</v>
      </c>
      <c r="V119" s="103">
        <v>-219.72800000000001</v>
      </c>
      <c r="W119" s="135">
        <v>-44.231000000000002</v>
      </c>
      <c r="X119" s="135">
        <v>-50.615000000000002</v>
      </c>
      <c r="Y119" s="135">
        <v>-57.948</v>
      </c>
      <c r="Z119" s="135">
        <v>-64.271000000000001</v>
      </c>
      <c r="AA119" s="103">
        <v>-217.065</v>
      </c>
      <c r="AB119" s="135">
        <v>-100.773</v>
      </c>
      <c r="AC119" s="135">
        <v>-117.23099999999999</v>
      </c>
      <c r="AD119" s="135">
        <v>-82.998999999999995</v>
      </c>
      <c r="AE119" s="135">
        <v>-89.43</v>
      </c>
      <c r="AF119" s="103">
        <v>-390.43299999999999</v>
      </c>
      <c r="AG119" s="135">
        <v>-82.727999999999994</v>
      </c>
      <c r="AH119" s="135">
        <v>-43.462000000000003</v>
      </c>
      <c r="AI119" s="135">
        <v>-41.076999999999998</v>
      </c>
      <c r="AJ119" s="135">
        <v>-54.453000000000003</v>
      </c>
      <c r="AK119" s="103">
        <v>-221.72</v>
      </c>
      <c r="AL119" s="135">
        <v>-61.418999999999997</v>
      </c>
      <c r="AM119" s="135">
        <v>-61.418999999999997</v>
      </c>
      <c r="AN119" s="135">
        <v>-43.048000000000002</v>
      </c>
      <c r="AO119" s="135">
        <v>-43.048000000000002</v>
      </c>
      <c r="AP119" s="135">
        <v>-53.957999999999998</v>
      </c>
      <c r="AQ119" s="349">
        <v>-53.958000000000013</v>
      </c>
      <c r="AR119" s="135">
        <v>-78.200999999999993</v>
      </c>
      <c r="AS119" s="408">
        <f t="shared" si="23"/>
        <v>-78.200999999999979</v>
      </c>
      <c r="AT119" s="103">
        <v>-236.626</v>
      </c>
      <c r="AU119" s="103">
        <v>-236.626</v>
      </c>
      <c r="AV119" s="135">
        <v>-65.914000000000001</v>
      </c>
      <c r="AW119" s="135">
        <v>-68.882999999999996</v>
      </c>
      <c r="AX119" s="135">
        <v>-69.828000000000003</v>
      </c>
      <c r="AY119" s="135">
        <v>-96.192999999999998</v>
      </c>
      <c r="AZ119" s="103">
        <v>-300.81799999999998</v>
      </c>
      <c r="BA119" s="135">
        <v>-118.73</v>
      </c>
      <c r="BC119" s="165">
        <f t="shared" si="22"/>
        <v>0.80128652486573415</v>
      </c>
      <c r="BD119" s="463"/>
    </row>
    <row r="120" spans="1:56" customFormat="1">
      <c r="A120" s="21" t="s">
        <v>185</v>
      </c>
      <c r="B120" s="329" t="s">
        <v>38</v>
      </c>
      <c r="C120" s="98">
        <v>0</v>
      </c>
      <c r="D120" s="98">
        <v>0</v>
      </c>
      <c r="E120" s="98">
        <v>0</v>
      </c>
      <c r="F120" s="98">
        <v>0</v>
      </c>
      <c r="G120" s="103">
        <f t="shared" si="21"/>
        <v>0</v>
      </c>
      <c r="H120" s="98">
        <v>0</v>
      </c>
      <c r="I120" s="98">
        <v>0</v>
      </c>
      <c r="J120" s="98">
        <v>0</v>
      </c>
      <c r="K120" s="98">
        <v>0</v>
      </c>
      <c r="L120" s="103">
        <v>0</v>
      </c>
      <c r="M120" s="135">
        <v>0</v>
      </c>
      <c r="N120" s="135">
        <v>0</v>
      </c>
      <c r="O120" s="135">
        <v>0</v>
      </c>
      <c r="P120" s="135">
        <v>0</v>
      </c>
      <c r="Q120" s="103">
        <v>0</v>
      </c>
      <c r="R120" s="135">
        <v>0</v>
      </c>
      <c r="S120" s="135">
        <v>0</v>
      </c>
      <c r="T120" s="135">
        <v>0</v>
      </c>
      <c r="U120" s="135">
        <v>0</v>
      </c>
      <c r="V120" s="103">
        <v>0</v>
      </c>
      <c r="W120" s="135">
        <v>0</v>
      </c>
      <c r="X120" s="135">
        <v>0</v>
      </c>
      <c r="Y120" s="135">
        <v>0</v>
      </c>
      <c r="Z120" s="135">
        <v>0</v>
      </c>
      <c r="AA120" s="103">
        <v>0</v>
      </c>
      <c r="AB120" s="135">
        <v>0</v>
      </c>
      <c r="AC120" s="135">
        <v>0</v>
      </c>
      <c r="AD120" s="135">
        <v>0</v>
      </c>
      <c r="AE120" s="135">
        <v>0</v>
      </c>
      <c r="AF120" s="103">
        <v>0</v>
      </c>
      <c r="AG120" s="135">
        <v>0</v>
      </c>
      <c r="AH120" s="135">
        <v>0</v>
      </c>
      <c r="AI120" s="135">
        <v>0</v>
      </c>
      <c r="AJ120" s="135">
        <v>0</v>
      </c>
      <c r="AK120" s="103">
        <v>0</v>
      </c>
      <c r="AL120" s="135">
        <v>0</v>
      </c>
      <c r="AM120" s="135">
        <v>0</v>
      </c>
      <c r="AN120" s="135">
        <v>0</v>
      </c>
      <c r="AO120" s="135">
        <v>0</v>
      </c>
      <c r="AP120" s="135">
        <v>0</v>
      </c>
      <c r="AQ120" s="349">
        <v>0</v>
      </c>
      <c r="AR120" s="135">
        <v>0</v>
      </c>
      <c r="AS120" s="408">
        <f t="shared" si="23"/>
        <v>0</v>
      </c>
      <c r="AT120" s="103">
        <v>0</v>
      </c>
      <c r="AU120" s="103">
        <v>0</v>
      </c>
      <c r="AV120" s="135">
        <v>0</v>
      </c>
      <c r="AW120" s="135">
        <v>0</v>
      </c>
      <c r="AX120" s="135">
        <v>0</v>
      </c>
      <c r="AY120" s="135">
        <v>0</v>
      </c>
      <c r="AZ120" s="103">
        <v>0</v>
      </c>
      <c r="BA120" s="135">
        <v>0</v>
      </c>
      <c r="BC120" s="165" t="str">
        <f t="shared" si="22"/>
        <v>ns</v>
      </c>
      <c r="BD120" s="463"/>
    </row>
    <row r="121" spans="1:56" customFormat="1">
      <c r="A121" s="21" t="s">
        <v>186</v>
      </c>
      <c r="B121" s="329" t="s">
        <v>40</v>
      </c>
      <c r="C121" s="98">
        <v>0</v>
      </c>
      <c r="D121" s="98">
        <v>-1</v>
      </c>
      <c r="E121" s="98">
        <v>0</v>
      </c>
      <c r="F121" s="98">
        <v>-1</v>
      </c>
      <c r="G121" s="103">
        <f t="shared" si="21"/>
        <v>-2</v>
      </c>
      <c r="H121" s="98">
        <v>-0.21099999999999999</v>
      </c>
      <c r="I121" s="98">
        <v>0.47899999999999998</v>
      </c>
      <c r="J121" s="98">
        <v>-0.23599999999999999</v>
      </c>
      <c r="K121" s="98">
        <v>1.105</v>
      </c>
      <c r="L121" s="103">
        <v>1.137</v>
      </c>
      <c r="M121" s="135">
        <v>-7.1999999999999995E-2</v>
      </c>
      <c r="N121" s="135">
        <v>0.128</v>
      </c>
      <c r="O121" s="135">
        <v>-4.8000000000000001E-2</v>
      </c>
      <c r="P121" s="135">
        <v>5.7919999999999998</v>
      </c>
      <c r="Q121" s="103">
        <v>5.8</v>
      </c>
      <c r="R121" s="135">
        <v>1.528</v>
      </c>
      <c r="S121" s="135">
        <v>0.745</v>
      </c>
      <c r="T121" s="135">
        <v>0.317</v>
      </c>
      <c r="U121" s="135">
        <v>47.140999999999998</v>
      </c>
      <c r="V121" s="103">
        <v>49.731000000000002</v>
      </c>
      <c r="W121" s="135">
        <v>0.64</v>
      </c>
      <c r="X121" s="135">
        <v>-7.0000000000000001E-3</v>
      </c>
      <c r="Y121" s="135">
        <v>-1.0999999999999999E-2</v>
      </c>
      <c r="Z121" s="135">
        <v>1.099</v>
      </c>
      <c r="AA121" s="103">
        <v>1.7210000000000001</v>
      </c>
      <c r="AB121" s="135">
        <v>0.152</v>
      </c>
      <c r="AC121" s="135">
        <v>0</v>
      </c>
      <c r="AD121" s="135">
        <v>1.355</v>
      </c>
      <c r="AE121" s="135">
        <v>0.54900000000000004</v>
      </c>
      <c r="AF121" s="103">
        <v>2.056</v>
      </c>
      <c r="AG121" s="135">
        <v>6.8000000000000005E-2</v>
      </c>
      <c r="AH121" s="135">
        <v>1.028</v>
      </c>
      <c r="AI121" s="135">
        <v>1.339</v>
      </c>
      <c r="AJ121" s="135">
        <v>3.9159999999999999</v>
      </c>
      <c r="AK121" s="103">
        <v>6.351</v>
      </c>
      <c r="AL121" s="135">
        <v>8.8840000000000003</v>
      </c>
      <c r="AM121" s="135">
        <v>8.8840000000000003</v>
      </c>
      <c r="AN121" s="135">
        <v>4.9180000000000001</v>
      </c>
      <c r="AO121" s="135">
        <v>4.9179999999999993</v>
      </c>
      <c r="AP121" s="135">
        <v>4.5999999999999999E-2</v>
      </c>
      <c r="AQ121" s="349">
        <v>4.6000000000001151E-2</v>
      </c>
      <c r="AR121" s="135">
        <v>2.871</v>
      </c>
      <c r="AS121" s="408">
        <f t="shared" si="23"/>
        <v>2.8710000000000004</v>
      </c>
      <c r="AT121" s="103">
        <v>16.719000000000001</v>
      </c>
      <c r="AU121" s="103">
        <v>16.719000000000001</v>
      </c>
      <c r="AV121" s="135">
        <v>-1.0999999999999999E-2</v>
      </c>
      <c r="AW121" s="135">
        <v>2.4140000000000001</v>
      </c>
      <c r="AX121" s="135">
        <v>18.16</v>
      </c>
      <c r="AY121" s="135">
        <v>0.371</v>
      </c>
      <c r="AZ121" s="103">
        <v>20.934000000000001</v>
      </c>
      <c r="BA121" s="135">
        <v>1.835</v>
      </c>
      <c r="BC121" s="165" t="str">
        <f t="shared" si="22"/>
        <v>ns</v>
      </c>
      <c r="BD121" s="463"/>
    </row>
    <row r="122" spans="1:56" customFormat="1">
      <c r="A122" s="21" t="s">
        <v>187</v>
      </c>
      <c r="B122" s="329" t="s">
        <v>42</v>
      </c>
      <c r="C122" s="98">
        <v>0</v>
      </c>
      <c r="D122" s="98">
        <v>0</v>
      </c>
      <c r="E122" s="98">
        <v>0</v>
      </c>
      <c r="F122" s="98">
        <v>0</v>
      </c>
      <c r="G122" s="103">
        <f t="shared" si="21"/>
        <v>0</v>
      </c>
      <c r="H122" s="98">
        <v>0</v>
      </c>
      <c r="I122" s="98">
        <v>0</v>
      </c>
      <c r="J122" s="98">
        <v>0</v>
      </c>
      <c r="K122" s="98">
        <v>0</v>
      </c>
      <c r="L122" s="103">
        <v>0</v>
      </c>
      <c r="M122" s="135">
        <v>0</v>
      </c>
      <c r="N122" s="135">
        <v>0</v>
      </c>
      <c r="O122" s="135">
        <v>0</v>
      </c>
      <c r="P122" s="135">
        <v>0</v>
      </c>
      <c r="Q122" s="103">
        <v>0</v>
      </c>
      <c r="R122" s="135">
        <v>0</v>
      </c>
      <c r="S122" s="135">
        <v>0</v>
      </c>
      <c r="T122" s="135">
        <v>0</v>
      </c>
      <c r="U122" s="135">
        <v>0</v>
      </c>
      <c r="V122" s="103">
        <v>0</v>
      </c>
      <c r="W122" s="135">
        <v>0</v>
      </c>
      <c r="X122" s="135">
        <v>0</v>
      </c>
      <c r="Y122" s="135">
        <v>0</v>
      </c>
      <c r="Z122" s="135">
        <v>0</v>
      </c>
      <c r="AA122" s="103">
        <v>0</v>
      </c>
      <c r="AB122" s="135">
        <v>0</v>
      </c>
      <c r="AC122" s="135">
        <v>0</v>
      </c>
      <c r="AD122" s="135">
        <v>0</v>
      </c>
      <c r="AE122" s="135">
        <v>0</v>
      </c>
      <c r="AF122" s="103">
        <v>0</v>
      </c>
      <c r="AG122" s="135">
        <v>0</v>
      </c>
      <c r="AH122" s="135">
        <v>0</v>
      </c>
      <c r="AI122" s="135">
        <v>0</v>
      </c>
      <c r="AJ122" s="135">
        <v>0</v>
      </c>
      <c r="AK122" s="103">
        <v>0</v>
      </c>
      <c r="AL122" s="135">
        <v>0</v>
      </c>
      <c r="AM122" s="135">
        <v>0</v>
      </c>
      <c r="AN122" s="135">
        <v>0</v>
      </c>
      <c r="AO122" s="135">
        <v>0</v>
      </c>
      <c r="AP122" s="135">
        <v>0</v>
      </c>
      <c r="AQ122" s="349">
        <v>0</v>
      </c>
      <c r="AR122" s="135">
        <v>0</v>
      </c>
      <c r="AS122" s="408">
        <f t="shared" si="23"/>
        <v>0</v>
      </c>
      <c r="AT122" s="103">
        <v>0</v>
      </c>
      <c r="AU122" s="103">
        <v>0</v>
      </c>
      <c r="AV122" s="135">
        <v>0</v>
      </c>
      <c r="AW122" s="135">
        <v>0</v>
      </c>
      <c r="AX122" s="135">
        <v>0</v>
      </c>
      <c r="AY122" s="135">
        <v>0</v>
      </c>
      <c r="AZ122" s="103">
        <v>0</v>
      </c>
      <c r="BA122" s="135">
        <v>0</v>
      </c>
      <c r="BC122" s="165" t="str">
        <f t="shared" si="22"/>
        <v>ns</v>
      </c>
      <c r="BD122" s="463"/>
    </row>
    <row r="123" spans="1:56" customFormat="1">
      <c r="A123" s="21" t="s">
        <v>188</v>
      </c>
      <c r="B123" s="328" t="s">
        <v>44</v>
      </c>
      <c r="C123" s="60">
        <v>210</v>
      </c>
      <c r="D123" s="60">
        <v>289</v>
      </c>
      <c r="E123" s="60">
        <v>238</v>
      </c>
      <c r="F123" s="60">
        <v>197</v>
      </c>
      <c r="G123" s="61">
        <f t="shared" si="21"/>
        <v>934</v>
      </c>
      <c r="H123" s="60">
        <v>142.38399999999999</v>
      </c>
      <c r="I123" s="60">
        <v>171.68799999999999</v>
      </c>
      <c r="J123" s="60">
        <v>215.13900000000001</v>
      </c>
      <c r="K123" s="60">
        <v>226.09899999999999</v>
      </c>
      <c r="L123" s="61">
        <v>755.31</v>
      </c>
      <c r="M123" s="134">
        <v>211.27099999999999</v>
      </c>
      <c r="N123" s="134">
        <v>211.64499999999998</v>
      </c>
      <c r="O123" s="134">
        <v>200.11500000000001</v>
      </c>
      <c r="P123" s="134">
        <v>183.93199999999999</v>
      </c>
      <c r="Q123" s="61">
        <v>806.96300000000008</v>
      </c>
      <c r="R123" s="134">
        <v>170.423</v>
      </c>
      <c r="S123" s="134">
        <v>242.029</v>
      </c>
      <c r="T123" s="134">
        <v>232.49199999999999</v>
      </c>
      <c r="U123" s="134">
        <v>228.67499999999998</v>
      </c>
      <c r="V123" s="61">
        <v>873.61900000000003</v>
      </c>
      <c r="W123" s="134">
        <v>202.30200000000002</v>
      </c>
      <c r="X123" s="134">
        <v>264.28000000000003</v>
      </c>
      <c r="Y123" s="134">
        <v>232.244</v>
      </c>
      <c r="Z123" s="134">
        <v>202.63192100000001</v>
      </c>
      <c r="AA123" s="61">
        <v>901.45792099999994</v>
      </c>
      <c r="AB123" s="134">
        <v>168.43899999999999</v>
      </c>
      <c r="AC123" s="134">
        <v>189.05347999999998</v>
      </c>
      <c r="AD123" s="134">
        <v>257.8</v>
      </c>
      <c r="AE123" s="134">
        <v>214.65152</v>
      </c>
      <c r="AF123" s="61">
        <v>829.94399999999996</v>
      </c>
      <c r="AG123" s="134">
        <v>189.78648799999999</v>
      </c>
      <c r="AH123" s="134">
        <v>329.01370900000001</v>
      </c>
      <c r="AI123" s="134">
        <v>328.584</v>
      </c>
      <c r="AJ123" s="134">
        <v>275.83793400000002</v>
      </c>
      <c r="AK123" s="61">
        <v>1123.222131</v>
      </c>
      <c r="AL123" s="134">
        <v>265.73202300000003</v>
      </c>
      <c r="AM123" s="134">
        <v>265.73202300000003</v>
      </c>
      <c r="AN123" s="134">
        <v>368.36466200000001</v>
      </c>
      <c r="AO123" s="134">
        <v>368.36466200000001</v>
      </c>
      <c r="AP123" s="134">
        <v>314.44200000000001</v>
      </c>
      <c r="AQ123" s="348">
        <v>314.44200000000001</v>
      </c>
      <c r="AR123" s="134">
        <v>258.66800000000001</v>
      </c>
      <c r="AS123" s="348">
        <f t="shared" si="23"/>
        <v>258.66800000000012</v>
      </c>
      <c r="AT123" s="61">
        <v>1207.2066850000001</v>
      </c>
      <c r="AU123" s="61">
        <v>1207.2066850000001</v>
      </c>
      <c r="AV123" s="134">
        <v>221.01</v>
      </c>
      <c r="AW123" s="134">
        <v>323.70957526000001</v>
      </c>
      <c r="AX123" s="134">
        <v>303.44347899999997</v>
      </c>
      <c r="AY123" s="134">
        <v>202.81384899999998</v>
      </c>
      <c r="AZ123" s="61">
        <v>1050.97690326</v>
      </c>
      <c r="BA123" s="134">
        <v>232.71700000000001</v>
      </c>
      <c r="BC123" s="165">
        <f t="shared" si="22"/>
        <v>5.2970453825618824E-2</v>
      </c>
      <c r="BD123" s="463"/>
    </row>
    <row r="124" spans="1:56" customFormat="1">
      <c r="A124" s="21" t="s">
        <v>189</v>
      </c>
      <c r="B124" s="329" t="s">
        <v>46</v>
      </c>
      <c r="C124" s="98">
        <v>-78</v>
      </c>
      <c r="D124" s="98">
        <v>-107</v>
      </c>
      <c r="E124" s="98">
        <v>-82</v>
      </c>
      <c r="F124" s="98">
        <v>-73</v>
      </c>
      <c r="G124" s="103">
        <f t="shared" si="21"/>
        <v>-340</v>
      </c>
      <c r="H124" s="98">
        <v>-52.396999999999998</v>
      </c>
      <c r="I124" s="98">
        <v>-58.262299999999996</v>
      </c>
      <c r="J124" s="98">
        <v>-50.84989473684211</v>
      </c>
      <c r="K124" s="98">
        <v>-47.415999999999997</v>
      </c>
      <c r="L124" s="103">
        <v>-208.92519473684212</v>
      </c>
      <c r="M124" s="135">
        <v>-64.015000000000001</v>
      </c>
      <c r="N124" s="135">
        <v>-51.566315789473684</v>
      </c>
      <c r="O124" s="135">
        <v>-56.138021599999995</v>
      </c>
      <c r="P124" s="135">
        <v>-39.053999999999988</v>
      </c>
      <c r="Q124" s="103">
        <v>-210.77333738947368</v>
      </c>
      <c r="R124" s="135">
        <v>-58.999000000000002</v>
      </c>
      <c r="S124" s="135">
        <v>-73.046999999999997</v>
      </c>
      <c r="T124" s="135">
        <v>-69.146283999999994</v>
      </c>
      <c r="U124" s="135">
        <v>-87.130732899999998</v>
      </c>
      <c r="V124" s="103">
        <v>-288.32301690000003</v>
      </c>
      <c r="W124" s="135">
        <v>-72.194018999999997</v>
      </c>
      <c r="X124" s="135">
        <v>-84.616980299999994</v>
      </c>
      <c r="Y124" s="135">
        <v>-71.058000000000007</v>
      </c>
      <c r="Z124" s="135">
        <v>-56.788447699999999</v>
      </c>
      <c r="AA124" s="103">
        <v>-284.65744699999999</v>
      </c>
      <c r="AB124" s="135">
        <v>-60.147999999999996</v>
      </c>
      <c r="AC124" s="135">
        <v>-54.825890295999997</v>
      </c>
      <c r="AD124" s="135">
        <v>-73.707999999999998</v>
      </c>
      <c r="AE124" s="135">
        <v>-67.924142000000003</v>
      </c>
      <c r="AF124" s="103">
        <v>-256.60603229600002</v>
      </c>
      <c r="AG124" s="135">
        <v>-68.364021000000008</v>
      </c>
      <c r="AH124" s="135">
        <v>-89.352267900000001</v>
      </c>
      <c r="AI124" s="135">
        <v>-88.227000000000004</v>
      </c>
      <c r="AJ124" s="135">
        <v>-67.395818000000006</v>
      </c>
      <c r="AK124" s="103">
        <v>-313.33910690000005</v>
      </c>
      <c r="AL124" s="135">
        <v>-79.662608000000006</v>
      </c>
      <c r="AM124" s="135">
        <v>-79.662608000000006</v>
      </c>
      <c r="AN124" s="135">
        <v>-86.704492000000002</v>
      </c>
      <c r="AO124" s="135">
        <v>-86.704492000000002</v>
      </c>
      <c r="AP124" s="135">
        <v>-74.501999999999995</v>
      </c>
      <c r="AQ124" s="349">
        <v>-74.50200000000001</v>
      </c>
      <c r="AR124" s="135">
        <v>-50.726999999999997</v>
      </c>
      <c r="AS124" s="408">
        <f t="shared" si="23"/>
        <v>-50.726999999999961</v>
      </c>
      <c r="AT124" s="103">
        <v>-291.59609999999998</v>
      </c>
      <c r="AU124" s="103">
        <v>-291.59609999999998</v>
      </c>
      <c r="AV124" s="135">
        <v>-62.502000000000002</v>
      </c>
      <c r="AW124" s="135">
        <v>-75.501999999999995</v>
      </c>
      <c r="AX124" s="135">
        <v>-65.269609000000003</v>
      </c>
      <c r="AY124" s="135">
        <v>-37.5974305943</v>
      </c>
      <c r="AZ124" s="103">
        <v>-240.87103959430002</v>
      </c>
      <c r="BA124" s="135">
        <v>-52.870719999999999</v>
      </c>
      <c r="BC124" s="165">
        <f t="shared" si="22"/>
        <v>-0.15409554894243394</v>
      </c>
      <c r="BD124" s="463"/>
    </row>
    <row r="125" spans="1:56" customFormat="1">
      <c r="A125" s="21" t="s">
        <v>190</v>
      </c>
      <c r="B125" s="329" t="s">
        <v>48</v>
      </c>
      <c r="C125" s="98">
        <v>0</v>
      </c>
      <c r="D125" s="98">
        <v>0</v>
      </c>
      <c r="E125" s="98">
        <v>0</v>
      </c>
      <c r="F125" s="98">
        <v>0</v>
      </c>
      <c r="G125" s="103">
        <f t="shared" si="21"/>
        <v>0</v>
      </c>
      <c r="H125" s="98">
        <v>0</v>
      </c>
      <c r="I125" s="98">
        <v>0</v>
      </c>
      <c r="J125" s="98">
        <v>0</v>
      </c>
      <c r="K125" s="98">
        <v>0</v>
      </c>
      <c r="L125" s="103">
        <v>0</v>
      </c>
      <c r="M125" s="135">
        <v>0</v>
      </c>
      <c r="N125" s="135">
        <v>0</v>
      </c>
      <c r="O125" s="135">
        <v>0</v>
      </c>
      <c r="P125" s="135">
        <v>0</v>
      </c>
      <c r="Q125" s="103">
        <v>0</v>
      </c>
      <c r="R125" s="135">
        <v>-0.40500000000000003</v>
      </c>
      <c r="S125" s="135">
        <v>-0.70199999999999996</v>
      </c>
      <c r="T125" s="135">
        <v>0</v>
      </c>
      <c r="U125" s="135">
        <v>0</v>
      </c>
      <c r="V125" s="103">
        <v>-1.107</v>
      </c>
      <c r="W125" s="135">
        <v>0</v>
      </c>
      <c r="X125" s="135">
        <v>0</v>
      </c>
      <c r="Y125" s="135">
        <v>0</v>
      </c>
      <c r="Z125" s="135">
        <v>0</v>
      </c>
      <c r="AA125" s="103">
        <v>0</v>
      </c>
      <c r="AB125" s="135">
        <v>0</v>
      </c>
      <c r="AC125" s="135">
        <v>0</v>
      </c>
      <c r="AD125" s="135">
        <v>0</v>
      </c>
      <c r="AE125" s="135">
        <v>0</v>
      </c>
      <c r="AF125" s="103">
        <v>0</v>
      </c>
      <c r="AG125" s="135">
        <v>0</v>
      </c>
      <c r="AH125" s="135">
        <v>0</v>
      </c>
      <c r="AI125" s="135">
        <v>0</v>
      </c>
      <c r="AJ125" s="135">
        <v>0</v>
      </c>
      <c r="AK125" s="103">
        <v>0</v>
      </c>
      <c r="AL125" s="135">
        <v>0</v>
      </c>
      <c r="AM125" s="135">
        <v>0</v>
      </c>
      <c r="AN125" s="135">
        <v>0</v>
      </c>
      <c r="AO125" s="135">
        <v>0</v>
      </c>
      <c r="AP125" s="135">
        <v>0</v>
      </c>
      <c r="AQ125" s="349">
        <v>0</v>
      </c>
      <c r="AR125" s="135">
        <v>0</v>
      </c>
      <c r="AS125" s="408">
        <f t="shared" si="23"/>
        <v>0</v>
      </c>
      <c r="AT125" s="103">
        <v>0</v>
      </c>
      <c r="AU125" s="103">
        <v>0</v>
      </c>
      <c r="AV125" s="135">
        <v>0</v>
      </c>
      <c r="AW125" s="135">
        <v>0</v>
      </c>
      <c r="AX125" s="135">
        <v>0</v>
      </c>
      <c r="AY125" s="135">
        <v>0</v>
      </c>
      <c r="AZ125" s="103">
        <v>0</v>
      </c>
      <c r="BA125" s="135">
        <v>0</v>
      </c>
      <c r="BC125" s="165" t="str">
        <f t="shared" si="22"/>
        <v>ns</v>
      </c>
      <c r="BD125" s="463"/>
    </row>
    <row r="126" spans="1:56" customFormat="1">
      <c r="A126" s="21" t="s">
        <v>191</v>
      </c>
      <c r="B126" s="328" t="s">
        <v>50</v>
      </c>
      <c r="C126" s="60">
        <v>132</v>
      </c>
      <c r="D126" s="60">
        <v>182</v>
      </c>
      <c r="E126" s="60">
        <v>156</v>
      </c>
      <c r="F126" s="60">
        <v>124</v>
      </c>
      <c r="G126" s="61">
        <f t="shared" si="21"/>
        <v>594</v>
      </c>
      <c r="H126" s="60">
        <v>89.986999999999995</v>
      </c>
      <c r="I126" s="60">
        <v>113.42570000000001</v>
      </c>
      <c r="J126" s="60">
        <v>164.28910526315789</v>
      </c>
      <c r="K126" s="60">
        <v>178.68299999999999</v>
      </c>
      <c r="L126" s="61">
        <v>546.38480526315789</v>
      </c>
      <c r="M126" s="134">
        <v>147.256</v>
      </c>
      <c r="N126" s="134">
        <v>160.07868421052632</v>
      </c>
      <c r="O126" s="134">
        <v>143.97697840000001</v>
      </c>
      <c r="P126" s="134">
        <v>144.87800000000001</v>
      </c>
      <c r="Q126" s="61">
        <v>596.18966261052628</v>
      </c>
      <c r="R126" s="134">
        <v>111.01900000000001</v>
      </c>
      <c r="S126" s="134">
        <v>168.28</v>
      </c>
      <c r="T126" s="134">
        <v>163.34571600000001</v>
      </c>
      <c r="U126" s="134">
        <v>141.54426710000001</v>
      </c>
      <c r="V126" s="61">
        <v>584.18898309999997</v>
      </c>
      <c r="W126" s="134">
        <v>130.107981</v>
      </c>
      <c r="X126" s="134">
        <v>179.66301969999998</v>
      </c>
      <c r="Y126" s="134">
        <v>161.18600000000001</v>
      </c>
      <c r="Z126" s="134">
        <v>145.8434733</v>
      </c>
      <c r="AA126" s="61">
        <v>616.80047400000001</v>
      </c>
      <c r="AB126" s="134">
        <v>108.291</v>
      </c>
      <c r="AC126" s="134">
        <v>134.227589704</v>
      </c>
      <c r="AD126" s="134">
        <v>184.09200000000001</v>
      </c>
      <c r="AE126" s="134">
        <v>146.72737799999999</v>
      </c>
      <c r="AF126" s="61">
        <v>573.33796770399999</v>
      </c>
      <c r="AG126" s="134">
        <v>121.42246700000001</v>
      </c>
      <c r="AH126" s="134">
        <v>239.66144109999999</v>
      </c>
      <c r="AI126" s="134">
        <v>240.357</v>
      </c>
      <c r="AJ126" s="134">
        <v>208.442116</v>
      </c>
      <c r="AK126" s="61">
        <v>809.88302409999994</v>
      </c>
      <c r="AL126" s="134">
        <v>186.06941500000002</v>
      </c>
      <c r="AM126" s="134">
        <v>186.06941500000002</v>
      </c>
      <c r="AN126" s="134">
        <v>281.66016999999999</v>
      </c>
      <c r="AO126" s="134">
        <v>281.66016999999999</v>
      </c>
      <c r="AP126" s="134">
        <v>239.94</v>
      </c>
      <c r="AQ126" s="348">
        <v>239.93999999999994</v>
      </c>
      <c r="AR126" s="134">
        <v>207.941</v>
      </c>
      <c r="AS126" s="348">
        <f t="shared" si="23"/>
        <v>207.94100000000003</v>
      </c>
      <c r="AT126" s="61">
        <v>915.61058500000001</v>
      </c>
      <c r="AU126" s="61">
        <v>915.61058500000001</v>
      </c>
      <c r="AV126" s="134">
        <v>158.50800000000001</v>
      </c>
      <c r="AW126" s="134">
        <v>248.20757526</v>
      </c>
      <c r="AX126" s="134">
        <v>238.17386999999997</v>
      </c>
      <c r="AY126" s="134">
        <v>165.21641840570001</v>
      </c>
      <c r="AZ126" s="61">
        <v>810.10586366569999</v>
      </c>
      <c r="BA126" s="134">
        <v>179.84627999999998</v>
      </c>
      <c r="BC126" s="165">
        <f t="shared" si="22"/>
        <v>0.13461957756075393</v>
      </c>
      <c r="BD126" s="463"/>
    </row>
    <row r="127" spans="1:56" customFormat="1">
      <c r="A127" s="21" t="s">
        <v>192</v>
      </c>
      <c r="B127" s="329" t="s">
        <v>52</v>
      </c>
      <c r="C127" s="98">
        <v>-6</v>
      </c>
      <c r="D127" s="98">
        <v>-10</v>
      </c>
      <c r="E127" s="98">
        <v>-7</v>
      </c>
      <c r="F127" s="98">
        <v>-6</v>
      </c>
      <c r="G127" s="103">
        <f t="shared" si="21"/>
        <v>-29</v>
      </c>
      <c r="H127" s="98">
        <v>-4.4660000000000002</v>
      </c>
      <c r="I127" s="98">
        <v>-5.7149999999999999</v>
      </c>
      <c r="J127" s="98">
        <v>-8.2981052631578951</v>
      </c>
      <c r="K127" s="98">
        <v>-7.891</v>
      </c>
      <c r="L127" s="103">
        <v>-26.370105263157896</v>
      </c>
      <c r="M127" s="135">
        <v>-7.0750000000000002</v>
      </c>
      <c r="N127" s="135">
        <v>-8.1411842105263155</v>
      </c>
      <c r="O127" s="135">
        <v>-7.1339899416000003</v>
      </c>
      <c r="P127" s="135">
        <v>-7.056</v>
      </c>
      <c r="Q127" s="103">
        <v>-29.406174152126315</v>
      </c>
      <c r="R127" s="135">
        <v>-5.484</v>
      </c>
      <c r="S127" s="135">
        <v>-7.1319999999999997</v>
      </c>
      <c r="T127" s="135">
        <v>-7.1957325903999996</v>
      </c>
      <c r="U127" s="135">
        <v>-6.3039742592400003</v>
      </c>
      <c r="V127" s="103">
        <v>-26.115706849639999</v>
      </c>
      <c r="W127" s="135">
        <v>-5.8455119564000002</v>
      </c>
      <c r="X127" s="135">
        <v>-8.0393940746800006</v>
      </c>
      <c r="Y127" s="135">
        <v>-7.1850000000000005</v>
      </c>
      <c r="Z127" s="135">
        <v>-6.5191369699999999</v>
      </c>
      <c r="AA127" s="103">
        <v>-27.58904300108</v>
      </c>
      <c r="AB127" s="135">
        <v>-4.8689999999999998</v>
      </c>
      <c r="AC127" s="135">
        <v>-6.0235513603784758</v>
      </c>
      <c r="AD127" s="135">
        <v>-8.2040000000000006</v>
      </c>
      <c r="AE127" s="135">
        <v>-6.6021069999999993</v>
      </c>
      <c r="AF127" s="103">
        <v>-25.698658360378477</v>
      </c>
      <c r="AG127" s="135">
        <v>-5.4608799999999995</v>
      </c>
      <c r="AH127" s="135">
        <v>-10.716334999999999</v>
      </c>
      <c r="AI127" s="135">
        <v>-10.724</v>
      </c>
      <c r="AJ127" s="135">
        <v>-9.3118529999999993</v>
      </c>
      <c r="AK127" s="103">
        <v>-36.213068</v>
      </c>
      <c r="AL127" s="135">
        <v>-7.4979649999999998</v>
      </c>
      <c r="AM127" s="135">
        <v>-7.4979649999999998</v>
      </c>
      <c r="AN127" s="135">
        <v>-11.256995999999999</v>
      </c>
      <c r="AO127" s="135">
        <v>-11.256995999999999</v>
      </c>
      <c r="AP127" s="135">
        <v>-12.885999999999999</v>
      </c>
      <c r="AQ127" s="349">
        <v>-12.885999999999999</v>
      </c>
      <c r="AR127" s="135">
        <v>-9.2899999999999991</v>
      </c>
      <c r="AS127" s="408">
        <f t="shared" si="23"/>
        <v>-9.2899999999999956</v>
      </c>
      <c r="AT127" s="103">
        <v>-40.930960999999996</v>
      </c>
      <c r="AU127" s="103">
        <v>-40.930960999999996</v>
      </c>
      <c r="AV127" s="135">
        <v>-7.1189999999999998</v>
      </c>
      <c r="AW127" s="135">
        <v>-11.101067541500001</v>
      </c>
      <c r="AX127" s="135">
        <v>-10.63735891</v>
      </c>
      <c r="AY127" s="135">
        <v>-7.5515607606400001</v>
      </c>
      <c r="AZ127" s="103">
        <v>-36.408987212140005</v>
      </c>
      <c r="BA127" s="135">
        <v>-8.1020000000000003</v>
      </c>
      <c r="BC127" s="165">
        <f t="shared" si="22"/>
        <v>0.13808119117853646</v>
      </c>
      <c r="BD127" s="463"/>
    </row>
    <row r="128" spans="1:56" customFormat="1">
      <c r="A128" s="105" t="s">
        <v>193</v>
      </c>
      <c r="B128" s="337" t="s">
        <v>54</v>
      </c>
      <c r="C128" s="77">
        <v>126</v>
      </c>
      <c r="D128" s="77">
        <v>172</v>
      </c>
      <c r="E128" s="77">
        <v>149</v>
      </c>
      <c r="F128" s="77">
        <v>118</v>
      </c>
      <c r="G128" s="77">
        <f t="shared" si="21"/>
        <v>565</v>
      </c>
      <c r="H128" s="77">
        <v>85.521000000000001</v>
      </c>
      <c r="I128" s="77">
        <v>107.7107</v>
      </c>
      <c r="J128" s="77">
        <v>155.99099999999999</v>
      </c>
      <c r="K128" s="77">
        <v>170.792</v>
      </c>
      <c r="L128" s="77">
        <v>520.01469999999995</v>
      </c>
      <c r="M128" s="147">
        <v>140.18100000000001</v>
      </c>
      <c r="N128" s="147">
        <v>151.9375</v>
      </c>
      <c r="O128" s="147">
        <v>136.84298845839999</v>
      </c>
      <c r="P128" s="147">
        <v>137.822</v>
      </c>
      <c r="Q128" s="77">
        <v>566.78348845840003</v>
      </c>
      <c r="R128" s="147">
        <v>105.535</v>
      </c>
      <c r="S128" s="147">
        <v>161.148</v>
      </c>
      <c r="T128" s="147">
        <v>156.1499834096</v>
      </c>
      <c r="U128" s="147">
        <v>135.24029284076002</v>
      </c>
      <c r="V128" s="77">
        <v>558.07327625035998</v>
      </c>
      <c r="W128" s="147">
        <v>124.26246904360001</v>
      </c>
      <c r="X128" s="147">
        <v>171.62362562532002</v>
      </c>
      <c r="Y128" s="147">
        <v>154.001</v>
      </c>
      <c r="Z128" s="147">
        <v>139.32433632999999</v>
      </c>
      <c r="AA128" s="77">
        <v>589.21143099892004</v>
      </c>
      <c r="AB128" s="147">
        <v>103.422</v>
      </c>
      <c r="AC128" s="147">
        <v>128.20403834362153</v>
      </c>
      <c r="AD128" s="147">
        <v>175.88800000000001</v>
      </c>
      <c r="AE128" s="147">
        <v>140.125271</v>
      </c>
      <c r="AF128" s="77">
        <v>547.63930934362156</v>
      </c>
      <c r="AG128" s="147">
        <v>115.96158699999999</v>
      </c>
      <c r="AH128" s="147">
        <v>228.9451061</v>
      </c>
      <c r="AI128" s="147">
        <v>229.63300000000001</v>
      </c>
      <c r="AJ128" s="147">
        <v>199.13026300000001</v>
      </c>
      <c r="AK128" s="77">
        <v>773.66995610000004</v>
      </c>
      <c r="AL128" s="147">
        <v>178.57145</v>
      </c>
      <c r="AM128" s="147">
        <v>178.57145</v>
      </c>
      <c r="AN128" s="147">
        <v>270.40317400000004</v>
      </c>
      <c r="AO128" s="147">
        <v>270.40317400000004</v>
      </c>
      <c r="AP128" s="147">
        <v>227.054</v>
      </c>
      <c r="AQ128" s="351">
        <v>227.05400000000003</v>
      </c>
      <c r="AR128" s="147">
        <v>198.65100000000001</v>
      </c>
      <c r="AS128" s="351">
        <f t="shared" si="23"/>
        <v>198.6509999999999</v>
      </c>
      <c r="AT128" s="77">
        <v>874.67962399999999</v>
      </c>
      <c r="AU128" s="77">
        <v>874.67962399999999</v>
      </c>
      <c r="AV128" s="147">
        <v>151.38900000000001</v>
      </c>
      <c r="AW128" s="147">
        <v>237.10650771849998</v>
      </c>
      <c r="AX128" s="147">
        <v>227.53651108999998</v>
      </c>
      <c r="AY128" s="147">
        <v>157.66485764505998</v>
      </c>
      <c r="AZ128" s="77">
        <v>773.69687645355998</v>
      </c>
      <c r="BA128" s="147">
        <v>171.74428</v>
      </c>
      <c r="BC128" s="165">
        <f t="shared" si="22"/>
        <v>0.1344567967289565</v>
      </c>
      <c r="BD128" s="463"/>
    </row>
    <row r="129" spans="1:56" customFormat="1">
      <c r="A129" s="107" t="s">
        <v>194</v>
      </c>
      <c r="B129" s="338" t="s">
        <v>58</v>
      </c>
      <c r="C129" s="78">
        <v>0</v>
      </c>
      <c r="D129" s="78">
        <v>5</v>
      </c>
      <c r="E129" s="78">
        <v>3</v>
      </c>
      <c r="F129" s="78">
        <v>-2</v>
      </c>
      <c r="G129" s="78">
        <f>SUM(C129:F129)</f>
        <v>6</v>
      </c>
      <c r="H129" s="78">
        <v>0</v>
      </c>
      <c r="I129" s="78">
        <v>0</v>
      </c>
      <c r="J129" s="78">
        <v>0</v>
      </c>
      <c r="K129" s="78">
        <v>0</v>
      </c>
      <c r="L129" s="78">
        <v>0</v>
      </c>
      <c r="M129" s="148">
        <v>0</v>
      </c>
      <c r="N129" s="148">
        <v>0</v>
      </c>
      <c r="O129" s="148">
        <v>0</v>
      </c>
      <c r="P129" s="148">
        <v>0</v>
      </c>
      <c r="Q129" s="78">
        <v>0</v>
      </c>
      <c r="R129" s="148">
        <v>0</v>
      </c>
      <c r="S129" s="148">
        <v>0</v>
      </c>
      <c r="T129" s="148">
        <v>0</v>
      </c>
      <c r="U129" s="148">
        <v>0</v>
      </c>
      <c r="V129" s="78">
        <v>0</v>
      </c>
      <c r="W129" s="148">
        <v>0</v>
      </c>
      <c r="X129" s="148">
        <v>0</v>
      </c>
      <c r="Y129" s="148">
        <v>0</v>
      </c>
      <c r="Z129" s="148">
        <v>0</v>
      </c>
      <c r="AA129" s="78">
        <v>0</v>
      </c>
      <c r="AB129" s="148">
        <v>0</v>
      </c>
      <c r="AC129" s="148">
        <v>0</v>
      </c>
      <c r="AD129" s="148">
        <v>0</v>
      </c>
      <c r="AE129" s="148">
        <v>0</v>
      </c>
      <c r="AF129" s="78">
        <v>0</v>
      </c>
      <c r="AG129" s="148">
        <v>0</v>
      </c>
      <c r="AH129" s="148">
        <v>0</v>
      </c>
      <c r="AI129" s="148">
        <v>0</v>
      </c>
      <c r="AJ129" s="148">
        <v>0</v>
      </c>
      <c r="AK129" s="78">
        <v>0</v>
      </c>
      <c r="AL129" s="148">
        <v>0</v>
      </c>
      <c r="AM129" s="148">
        <v>0</v>
      </c>
      <c r="AN129" s="148">
        <v>0</v>
      </c>
      <c r="AO129" s="148">
        <v>0</v>
      </c>
      <c r="AP129" s="148">
        <v>0</v>
      </c>
      <c r="AQ129" s="352">
        <v>0</v>
      </c>
      <c r="AR129" s="148">
        <v>0</v>
      </c>
      <c r="AS129" s="352">
        <f t="shared" si="23"/>
        <v>0</v>
      </c>
      <c r="AT129" s="78">
        <v>0</v>
      </c>
      <c r="AU129" s="78">
        <v>0</v>
      </c>
      <c r="AV129" s="148">
        <v>0</v>
      </c>
      <c r="AW129" s="148">
        <v>0</v>
      </c>
      <c r="AX129" s="148">
        <v>0</v>
      </c>
      <c r="AY129" s="148">
        <v>0</v>
      </c>
      <c r="AZ129" s="78">
        <v>0</v>
      </c>
      <c r="BA129" s="148">
        <v>0</v>
      </c>
      <c r="BC129" s="165" t="str">
        <f t="shared" si="22"/>
        <v>ns</v>
      </c>
      <c r="BD129" s="463"/>
    </row>
    <row r="130" spans="1:56" customFormat="1">
      <c r="A130" s="21"/>
      <c r="B130" s="339"/>
      <c r="C130" s="110"/>
      <c r="D130" s="110"/>
      <c r="E130" s="110"/>
      <c r="F130" s="110"/>
      <c r="G130" s="110"/>
      <c r="H130" s="110"/>
      <c r="I130" s="110"/>
      <c r="J130" s="110"/>
      <c r="K130" s="110"/>
      <c r="L130" s="110"/>
      <c r="M130" s="149"/>
      <c r="N130" s="149"/>
      <c r="O130" s="149"/>
      <c r="P130" s="149"/>
      <c r="Q130" s="110"/>
      <c r="R130" s="149"/>
      <c r="S130" s="149"/>
      <c r="T130" s="149"/>
      <c r="U130" s="149"/>
      <c r="V130" s="110"/>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412"/>
      <c r="AT130" s="149"/>
      <c r="AU130" s="149"/>
      <c r="AV130" s="149"/>
      <c r="AW130" s="149"/>
      <c r="AX130" s="149"/>
      <c r="AY130" s="149"/>
      <c r="AZ130" s="149"/>
      <c r="BA130" s="149"/>
      <c r="BC130" s="167"/>
      <c r="BD130" s="463"/>
    </row>
    <row r="131" spans="1:56" customFormat="1">
      <c r="A131" s="21"/>
      <c r="B131" s="85"/>
      <c r="C131" s="85"/>
      <c r="D131" s="85"/>
      <c r="E131" s="85"/>
      <c r="F131" s="85"/>
      <c r="G131" s="85"/>
      <c r="H131" s="85"/>
      <c r="I131" s="85"/>
      <c r="J131" s="85"/>
      <c r="K131" s="85"/>
      <c r="L131" s="85"/>
      <c r="M131" s="131"/>
      <c r="N131" s="131"/>
      <c r="O131" s="131"/>
      <c r="P131" s="131"/>
      <c r="Q131" s="85"/>
      <c r="R131" s="131"/>
      <c r="S131" s="131"/>
      <c r="T131" s="131"/>
      <c r="U131" s="131"/>
      <c r="V131" s="85"/>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402"/>
      <c r="AT131" s="131"/>
      <c r="AU131" s="131"/>
      <c r="AV131" s="131"/>
      <c r="AW131" s="131"/>
      <c r="AX131" s="131"/>
      <c r="AY131" s="131"/>
      <c r="AZ131" s="131"/>
      <c r="BA131" s="131"/>
      <c r="BC131" s="167"/>
      <c r="BD131" s="463"/>
    </row>
    <row r="132" spans="1:56" customFormat="1" ht="16.5" thickBot="1">
      <c r="A132" s="21"/>
      <c r="B132" s="24" t="s">
        <v>195</v>
      </c>
      <c r="C132" s="87"/>
      <c r="D132" s="87"/>
      <c r="E132" s="87"/>
      <c r="F132" s="87"/>
      <c r="G132" s="87"/>
      <c r="H132" s="87"/>
      <c r="I132" s="87"/>
      <c r="J132" s="87"/>
      <c r="K132" s="87"/>
      <c r="L132" s="87"/>
      <c r="M132" s="133"/>
      <c r="N132" s="133"/>
      <c r="O132" s="133"/>
      <c r="P132" s="133"/>
      <c r="Q132" s="87"/>
      <c r="R132" s="133"/>
      <c r="S132" s="133"/>
      <c r="T132" s="133"/>
      <c r="U132" s="133"/>
      <c r="V132" s="87"/>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404"/>
      <c r="AT132" s="133"/>
      <c r="AU132" s="133"/>
      <c r="AV132" s="133"/>
      <c r="AW132" s="133"/>
      <c r="AX132" s="133"/>
      <c r="AY132" s="133"/>
      <c r="AZ132" s="133"/>
      <c r="BA132" s="133"/>
      <c r="BC132" s="371"/>
      <c r="BD132" s="463"/>
    </row>
    <row r="133" spans="1:56" customFormat="1">
      <c r="A133" s="21"/>
      <c r="B133" s="85"/>
      <c r="C133" s="85"/>
      <c r="D133" s="85"/>
      <c r="E133" s="85"/>
      <c r="F133" s="85"/>
      <c r="G133" s="85"/>
      <c r="H133" s="85"/>
      <c r="I133" s="85"/>
      <c r="J133" s="85"/>
      <c r="K133" s="85"/>
      <c r="L133" s="85"/>
      <c r="M133" s="131"/>
      <c r="N133" s="131"/>
      <c r="O133" s="131"/>
      <c r="P133" s="131"/>
      <c r="Q133" s="85"/>
      <c r="R133" s="131"/>
      <c r="S133" s="131"/>
      <c r="T133" s="131"/>
      <c r="U133" s="131"/>
      <c r="V133" s="85"/>
      <c r="W133" s="131"/>
      <c r="X133" s="131"/>
      <c r="Y133" s="131"/>
      <c r="Z133" s="131"/>
      <c r="AA133" s="131"/>
      <c r="AB133" s="131"/>
      <c r="AC133" s="131"/>
      <c r="AD133" s="131"/>
      <c r="AE133" s="131"/>
      <c r="AF133" s="131"/>
      <c r="AG133" s="131"/>
      <c r="AH133" s="131"/>
      <c r="AI133" s="131"/>
      <c r="AJ133" s="131"/>
      <c r="AK133" s="131"/>
      <c r="AL133" s="131"/>
      <c r="AM133" s="138" t="str">
        <f>+$AM$13</f>
        <v>IFRS 17</v>
      </c>
      <c r="AN133" s="131"/>
      <c r="AO133" s="138" t="str">
        <f>+$AM$13</f>
        <v>IFRS 17</v>
      </c>
      <c r="AP133" s="131"/>
      <c r="AQ133" s="138" t="str">
        <f>+$AM$13</f>
        <v>IFRS 17</v>
      </c>
      <c r="AR133" s="131"/>
      <c r="AS133" s="410" t="str">
        <f>+$AM$13</f>
        <v>IFRS 17</v>
      </c>
      <c r="AT133" s="131"/>
      <c r="AU133" s="138" t="s">
        <v>596</v>
      </c>
      <c r="AV133" s="131"/>
      <c r="AW133" s="131"/>
      <c r="AX133" s="131"/>
      <c r="AY133" s="131"/>
      <c r="AZ133" s="131"/>
      <c r="BA133" s="131"/>
      <c r="BC133" s="372"/>
      <c r="BD133" s="463"/>
    </row>
    <row r="134" spans="1:56" customFormat="1" ht="25.5">
      <c r="A134" s="21"/>
      <c r="B134" s="333" t="s">
        <v>24</v>
      </c>
      <c r="C134" s="102" t="str">
        <f t="shared" ref="C134:BA134" si="24">C$14</f>
        <v>Q1-15
Underlying</v>
      </c>
      <c r="D134" s="102" t="str">
        <f t="shared" si="24"/>
        <v>Q2-15
Underlying</v>
      </c>
      <c r="E134" s="102" t="str">
        <f t="shared" si="24"/>
        <v>Q3-15
Underlying</v>
      </c>
      <c r="F134" s="102" t="str">
        <f t="shared" si="24"/>
        <v>Q4-15
Underlying</v>
      </c>
      <c r="G134" s="102" t="str">
        <f t="shared" si="24"/>
        <v>FY-2015
Underlying</v>
      </c>
      <c r="H134" s="102" t="str">
        <f t="shared" si="24"/>
        <v>Q1-16
Underlying</v>
      </c>
      <c r="I134" s="102" t="str">
        <f t="shared" si="24"/>
        <v>Q2-16
Underlying</v>
      </c>
      <c r="J134" s="102" t="str">
        <f t="shared" si="24"/>
        <v>Q3-16
Underlying</v>
      </c>
      <c r="K134" s="102" t="str">
        <f t="shared" si="24"/>
        <v>Q4-16
Underlying</v>
      </c>
      <c r="L134" s="102" t="str">
        <f t="shared" si="24"/>
        <v>FY-2016
Underlying</v>
      </c>
      <c r="M134" s="138" t="s">
        <v>540</v>
      </c>
      <c r="N134" s="138" t="s">
        <v>541</v>
      </c>
      <c r="O134" s="138" t="s">
        <v>542</v>
      </c>
      <c r="P134" s="138" t="s">
        <v>543</v>
      </c>
      <c r="Q134" s="102" t="s">
        <v>544</v>
      </c>
      <c r="R134" s="138" t="s">
        <v>545</v>
      </c>
      <c r="S134" s="138" t="s">
        <v>546</v>
      </c>
      <c r="T134" s="138" t="s">
        <v>547</v>
      </c>
      <c r="U134" s="138" t="s">
        <v>548</v>
      </c>
      <c r="V134" s="102" t="s">
        <v>549</v>
      </c>
      <c r="W134" s="138" t="s">
        <v>550</v>
      </c>
      <c r="X134" s="138" t="s">
        <v>551</v>
      </c>
      <c r="Y134" s="138" t="s">
        <v>552</v>
      </c>
      <c r="Z134" s="138" t="s">
        <v>553</v>
      </c>
      <c r="AA134" s="138" t="s">
        <v>554</v>
      </c>
      <c r="AB134" s="138" t="s">
        <v>555</v>
      </c>
      <c r="AC134" s="138" t="s">
        <v>556</v>
      </c>
      <c r="AD134" s="138" t="s">
        <v>557</v>
      </c>
      <c r="AE134" s="138" t="s">
        <v>558</v>
      </c>
      <c r="AF134" s="138" t="s">
        <v>559</v>
      </c>
      <c r="AG134" s="138" t="s">
        <v>560</v>
      </c>
      <c r="AH134" s="138" t="s">
        <v>561</v>
      </c>
      <c r="AI134" s="138" t="s">
        <v>562</v>
      </c>
      <c r="AJ134" s="138" t="s">
        <v>563</v>
      </c>
      <c r="AK134" s="138" t="s">
        <v>564</v>
      </c>
      <c r="AL134" s="138" t="s">
        <v>565</v>
      </c>
      <c r="AM134" s="138" t="str">
        <f t="shared" si="24"/>
        <v>Q1-22
Underlying</v>
      </c>
      <c r="AN134" s="138" t="s">
        <v>572</v>
      </c>
      <c r="AO134" s="138" t="str">
        <f t="shared" si="24"/>
        <v>Q2-22
Underlying</v>
      </c>
      <c r="AP134" s="138" t="s">
        <v>577</v>
      </c>
      <c r="AQ134" s="138" t="str">
        <f t="shared" si="24"/>
        <v>Q3-22
Underlying</v>
      </c>
      <c r="AR134" s="138" t="s">
        <v>602</v>
      </c>
      <c r="AS134" s="410" t="str">
        <f>AS112</f>
        <v>Q4-22
Underlying</v>
      </c>
      <c r="AT134" s="138" t="s">
        <v>603</v>
      </c>
      <c r="AU134" s="138" t="s">
        <v>609</v>
      </c>
      <c r="AV134" s="138" t="s">
        <v>607</v>
      </c>
      <c r="AW134" s="138" t="s">
        <v>616</v>
      </c>
      <c r="AX134" s="138" t="s">
        <v>621</v>
      </c>
      <c r="AY134" s="138" t="s">
        <v>629</v>
      </c>
      <c r="AZ134" s="57" t="s">
        <v>630</v>
      </c>
      <c r="BA134" s="138" t="str">
        <f t="shared" si="24"/>
        <v>Q1-24
Underlying</v>
      </c>
      <c r="BC134" s="370" t="str">
        <f>LEFT($AV:$AV,2)&amp;"/"&amp;LEFT(BA:BA,2)</f>
        <v>Q1/Q1</v>
      </c>
      <c r="BD134" s="463"/>
    </row>
    <row r="135" spans="1:56" customFormat="1">
      <c r="A135" s="21"/>
      <c r="B135" s="327"/>
      <c r="C135" s="85"/>
      <c r="D135" s="85"/>
      <c r="E135" s="85"/>
      <c r="F135" s="85"/>
      <c r="G135" s="85"/>
      <c r="H135" s="85"/>
      <c r="I135" s="85"/>
      <c r="J135" s="85"/>
      <c r="K135" s="85"/>
      <c r="L135" s="85"/>
      <c r="M135" s="131"/>
      <c r="N135" s="131"/>
      <c r="O135" s="131"/>
      <c r="P135" s="131"/>
      <c r="Q135" s="85"/>
      <c r="R135" s="131"/>
      <c r="S135" s="131"/>
      <c r="T135" s="131"/>
      <c r="U135" s="131"/>
      <c r="V135" s="85"/>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402"/>
      <c r="AT135" s="131"/>
      <c r="AU135" s="131"/>
      <c r="AV135" s="131"/>
      <c r="AW135" s="131"/>
      <c r="AX135" s="131"/>
      <c r="AY135" s="131"/>
      <c r="AZ135" s="131"/>
      <c r="BA135" s="131"/>
      <c r="BC135" s="341"/>
      <c r="BD135" s="463"/>
    </row>
    <row r="136" spans="1:56" customFormat="1">
      <c r="A136" s="21" t="s">
        <v>196</v>
      </c>
      <c r="B136" s="328" t="s">
        <v>26</v>
      </c>
      <c r="C136" s="60">
        <v>644</v>
      </c>
      <c r="D136" s="60">
        <v>693</v>
      </c>
      <c r="E136" s="60">
        <v>636</v>
      </c>
      <c r="F136" s="60">
        <v>649</v>
      </c>
      <c r="G136" s="61">
        <f t="shared" ref="G136:G149" si="25">SUM(C136:F136)</f>
        <v>2622</v>
      </c>
      <c r="H136" s="60">
        <v>624.14793180749496</v>
      </c>
      <c r="I136" s="60">
        <v>637.25678047296105</v>
      </c>
      <c r="J136" s="60">
        <v>632.25767032421402</v>
      </c>
      <c r="K136" s="60">
        <v>611.47929959073304</v>
      </c>
      <c r="L136" s="61">
        <v>2505.1416821953999</v>
      </c>
      <c r="M136" s="134">
        <v>606.60793734443496</v>
      </c>
      <c r="N136" s="134">
        <v>638.93882022912805</v>
      </c>
      <c r="O136" s="134">
        <v>618.78943424034605</v>
      </c>
      <c r="P136" s="134">
        <v>617.39913564228198</v>
      </c>
      <c r="Q136" s="61">
        <v>2481.7353274561901</v>
      </c>
      <c r="R136" s="134">
        <v>677.41104857053494</v>
      </c>
      <c r="S136" s="134">
        <v>688.54678699856095</v>
      </c>
      <c r="T136" s="134">
        <v>661.73112656237595</v>
      </c>
      <c r="U136" s="134">
        <v>704.23228997292904</v>
      </c>
      <c r="V136" s="61">
        <v>2731.9212521044001</v>
      </c>
      <c r="W136" s="134">
        <v>676.64436098015301</v>
      </c>
      <c r="X136" s="134">
        <v>714.53880037981105</v>
      </c>
      <c r="Y136" s="134">
        <v>691.73944304153895</v>
      </c>
      <c r="Z136" s="139">
        <v>712.61569609989897</v>
      </c>
      <c r="AA136" s="61">
        <v>2795.5383005014</v>
      </c>
      <c r="AB136" s="139">
        <v>670.41742911593099</v>
      </c>
      <c r="AC136" s="139">
        <v>639.72607946226299</v>
      </c>
      <c r="AD136" s="139">
        <v>656.67998736737297</v>
      </c>
      <c r="AE136" s="139">
        <v>692.31423574118105</v>
      </c>
      <c r="AF136" s="61">
        <v>2659.1377316867502</v>
      </c>
      <c r="AG136" s="139">
        <v>693.40264640916803</v>
      </c>
      <c r="AH136" s="139">
        <v>801.28581187664997</v>
      </c>
      <c r="AI136" s="139">
        <v>796.53540670660016</v>
      </c>
      <c r="AJ136" s="139">
        <v>824.26045456505199</v>
      </c>
      <c r="AK136" s="61">
        <v>3115.4843195574731</v>
      </c>
      <c r="AL136" s="139">
        <v>786.25512933710604</v>
      </c>
      <c r="AM136" s="139">
        <v>786.25512933710604</v>
      </c>
      <c r="AN136" s="139">
        <v>812.22329569472004</v>
      </c>
      <c r="AO136" s="139">
        <v>812.22329569472402</v>
      </c>
      <c r="AP136" s="139">
        <v>825.16598327093504</v>
      </c>
      <c r="AQ136" s="348">
        <v>825.16598327092993</v>
      </c>
      <c r="AR136" s="139">
        <v>895.90016386943898</v>
      </c>
      <c r="AS136" s="348">
        <f>AU136-AM136-AO136-AQ136</f>
        <v>895.90016386943967</v>
      </c>
      <c r="AT136" s="61">
        <v>3319.5445721721999</v>
      </c>
      <c r="AU136" s="61">
        <v>3319.5445721721999</v>
      </c>
      <c r="AV136" s="139">
        <v>968.82589467994296</v>
      </c>
      <c r="AW136" s="139">
        <v>982.06224162472404</v>
      </c>
      <c r="AX136" s="139">
        <v>1024.0358033714899</v>
      </c>
      <c r="AY136" s="139">
        <v>973.91925237061002</v>
      </c>
      <c r="AZ136" s="61">
        <v>3948.8431920467601</v>
      </c>
      <c r="BA136" s="139">
        <v>1057.3589505637799</v>
      </c>
      <c r="BC136" s="165">
        <f t="shared" ref="BC136:BC149" si="26">IF(ISERROR($BA136/AV136),"ns",IF($BA136/AV136&gt;200%,"x"&amp;(ROUND($BA136/AV136,1)),IF($BA136/AV136&lt;0,"ns",$BA136/AV136-1)))</f>
        <v>9.1381801797405737E-2</v>
      </c>
      <c r="BD136" s="463"/>
    </row>
    <row r="137" spans="1:56" customFormat="1">
      <c r="A137" s="21" t="s">
        <v>197</v>
      </c>
      <c r="B137" s="329" t="s">
        <v>28</v>
      </c>
      <c r="C137" s="98">
        <v>-383</v>
      </c>
      <c r="D137" s="98">
        <v>-365</v>
      </c>
      <c r="E137" s="98">
        <v>-354</v>
      </c>
      <c r="F137" s="98">
        <v>-430</v>
      </c>
      <c r="G137" s="103">
        <f t="shared" si="25"/>
        <v>-1532</v>
      </c>
      <c r="H137" s="92">
        <v>-374.46810902468002</v>
      </c>
      <c r="I137" s="92">
        <v>-369.77959744394002</v>
      </c>
      <c r="J137" s="92">
        <v>-360.70145902991402</v>
      </c>
      <c r="K137" s="92">
        <v>-400.56497144276102</v>
      </c>
      <c r="L137" s="93">
        <v>-1505.5141369413</v>
      </c>
      <c r="M137" s="92">
        <v>-371.72462892365797</v>
      </c>
      <c r="N137" s="92">
        <v>-372.21155248923401</v>
      </c>
      <c r="O137" s="92">
        <v>-364.260076893536</v>
      </c>
      <c r="P137" s="92">
        <v>-408.77191384064901</v>
      </c>
      <c r="Q137" s="93">
        <v>-1516.9681721470799</v>
      </c>
      <c r="R137" s="92">
        <v>-440.15848941124102</v>
      </c>
      <c r="S137" s="92">
        <v>-430.26652108217797</v>
      </c>
      <c r="T137" s="92">
        <v>-409.21040585547502</v>
      </c>
      <c r="U137" s="92">
        <v>-456.28105598881297</v>
      </c>
      <c r="V137" s="93">
        <v>-1735.91647233771</v>
      </c>
      <c r="W137" s="92">
        <v>-435.48239547209897</v>
      </c>
      <c r="X137" s="92">
        <v>-442.73787192888699</v>
      </c>
      <c r="Y137" s="92">
        <v>-421.73951217847701</v>
      </c>
      <c r="Z137" s="92">
        <v>-453.51299544744995</v>
      </c>
      <c r="AA137" s="93">
        <v>-1753.4727750269101</v>
      </c>
      <c r="AB137" s="92">
        <v>-437.48636023195598</v>
      </c>
      <c r="AC137" s="92">
        <v>-427.77864289882598</v>
      </c>
      <c r="AD137" s="92">
        <v>-415.331571376505</v>
      </c>
      <c r="AE137" s="92">
        <v>-453.18545285501904</v>
      </c>
      <c r="AF137" s="93">
        <v>-1733.7820273623099</v>
      </c>
      <c r="AG137" s="92">
        <v>-435.73807574982698</v>
      </c>
      <c r="AH137" s="92">
        <v>-494.09011445231403</v>
      </c>
      <c r="AI137" s="92">
        <v>-485.76551997694156</v>
      </c>
      <c r="AJ137" s="92">
        <v>-593.59998198043911</v>
      </c>
      <c r="AK137" s="93">
        <v>-2009.1936921595225</v>
      </c>
      <c r="AL137" s="92">
        <v>-507.97008511281399</v>
      </c>
      <c r="AM137" s="92">
        <v>-507.97008511281399</v>
      </c>
      <c r="AN137" s="92">
        <v>-487.66406817610994</v>
      </c>
      <c r="AO137" s="92">
        <v>-487.66406817611403</v>
      </c>
      <c r="AP137" s="92">
        <v>-485.58203443311498</v>
      </c>
      <c r="AQ137" s="346">
        <v>-485.58203443312004</v>
      </c>
      <c r="AR137" s="92">
        <v>-592.74232188210306</v>
      </c>
      <c r="AS137" s="406">
        <f t="shared" ref="AS137:AS151" si="27">AU137-AM137-AO137-AQ137</f>
        <v>-592.7423218820918</v>
      </c>
      <c r="AT137" s="93">
        <v>-2073.9585096041401</v>
      </c>
      <c r="AU137" s="93">
        <v>-2073.9585096041401</v>
      </c>
      <c r="AV137" s="92">
        <v>-523.57081882266004</v>
      </c>
      <c r="AW137" s="92">
        <v>-503.218691726136</v>
      </c>
      <c r="AX137" s="92">
        <v>-503.77608915021602</v>
      </c>
      <c r="AY137" s="92">
        <v>-627.34802572260105</v>
      </c>
      <c r="AZ137" s="93">
        <v>-2157.91362542161</v>
      </c>
      <c r="BA137" s="92">
        <v>-505.47150368894501</v>
      </c>
      <c r="BC137" s="165">
        <f t="shared" si="26"/>
        <v>-3.4568991401038196E-2</v>
      </c>
      <c r="BD137" s="463"/>
    </row>
    <row r="138" spans="1:56" customFormat="1">
      <c r="A138" s="94" t="s">
        <v>198</v>
      </c>
      <c r="B138" s="330" t="s">
        <v>30</v>
      </c>
      <c r="C138" s="95"/>
      <c r="D138" s="95"/>
      <c r="E138" s="95"/>
      <c r="F138" s="96"/>
      <c r="G138" s="97"/>
      <c r="H138" s="96">
        <v>-8.06</v>
      </c>
      <c r="I138" s="96">
        <v>-2.1399999999999988</v>
      </c>
      <c r="J138" s="96">
        <v>0</v>
      </c>
      <c r="K138" s="96">
        <v>0</v>
      </c>
      <c r="L138" s="97">
        <v>-10.199999999999999</v>
      </c>
      <c r="M138" s="96">
        <v>-10.199999999999999</v>
      </c>
      <c r="N138" s="96">
        <v>-0.29000000000000092</v>
      </c>
      <c r="O138" s="96">
        <v>0</v>
      </c>
      <c r="P138" s="96">
        <v>0</v>
      </c>
      <c r="Q138" s="97">
        <v>-10.49</v>
      </c>
      <c r="R138" s="96">
        <v>-16.709499999999998</v>
      </c>
      <c r="S138" s="96">
        <v>-5.0904999999999996</v>
      </c>
      <c r="T138" s="96">
        <v>0</v>
      </c>
      <c r="U138" s="96">
        <v>0</v>
      </c>
      <c r="V138" s="97">
        <v>-21.799999999999997</v>
      </c>
      <c r="W138" s="96">
        <v>-15.16</v>
      </c>
      <c r="X138" s="96">
        <v>-6.9726237600000012</v>
      </c>
      <c r="Y138" s="96">
        <v>0</v>
      </c>
      <c r="Z138" s="96">
        <v>-1.4269999999783067E-4</v>
      </c>
      <c r="AA138" s="97">
        <v>-22.132766459999999</v>
      </c>
      <c r="AB138" s="96">
        <v>-15.85563</v>
      </c>
      <c r="AC138" s="96">
        <v>-9.4279275299999998</v>
      </c>
      <c r="AD138" s="96">
        <v>0</v>
      </c>
      <c r="AE138" s="96">
        <v>0</v>
      </c>
      <c r="AF138" s="97">
        <v>-25.28355753</v>
      </c>
      <c r="AG138" s="96">
        <v>-20.433127630000001</v>
      </c>
      <c r="AH138" s="96">
        <v>-12.486760449999899</v>
      </c>
      <c r="AI138" s="96">
        <v>0</v>
      </c>
      <c r="AJ138" s="96">
        <v>0</v>
      </c>
      <c r="AK138" s="97">
        <v>-32.9198880799999</v>
      </c>
      <c r="AL138" s="96">
        <v>-29.652971000000001</v>
      </c>
      <c r="AM138" s="96">
        <v>-29.652971000000001</v>
      </c>
      <c r="AN138" s="96">
        <v>-8.4381836999999962</v>
      </c>
      <c r="AO138" s="96">
        <v>-8.4381836999999962</v>
      </c>
      <c r="AP138" s="96">
        <v>0</v>
      </c>
      <c r="AQ138" s="347">
        <v>0</v>
      </c>
      <c r="AR138" s="96">
        <v>0</v>
      </c>
      <c r="AS138" s="347">
        <f t="shared" si="27"/>
        <v>0</v>
      </c>
      <c r="AT138" s="97">
        <v>-38.091154699999997</v>
      </c>
      <c r="AU138" s="97">
        <v>-38.091154699999997</v>
      </c>
      <c r="AV138" s="96">
        <v>-39.948</v>
      </c>
      <c r="AW138" s="96">
        <v>-3.0000000000285354E-4</v>
      </c>
      <c r="AX138" s="96">
        <v>0</v>
      </c>
      <c r="AY138" s="96">
        <v>0</v>
      </c>
      <c r="AZ138" s="97">
        <v>-39.948300000000003</v>
      </c>
      <c r="BA138" s="96">
        <v>0</v>
      </c>
      <c r="BC138" s="165">
        <f t="shared" si="26"/>
        <v>-1</v>
      </c>
      <c r="BD138" s="463"/>
    </row>
    <row r="139" spans="1:56" customFormat="1">
      <c r="A139" s="21" t="s">
        <v>199</v>
      </c>
      <c r="B139" s="328" t="s">
        <v>32</v>
      </c>
      <c r="C139" s="60">
        <v>261</v>
      </c>
      <c r="D139" s="60">
        <v>328</v>
      </c>
      <c r="E139" s="60">
        <v>282</v>
      </c>
      <c r="F139" s="60">
        <v>219</v>
      </c>
      <c r="G139" s="61">
        <f t="shared" si="25"/>
        <v>1090</v>
      </c>
      <c r="H139" s="60">
        <v>249.67982278281499</v>
      </c>
      <c r="I139" s="60">
        <v>267.47718302902098</v>
      </c>
      <c r="J139" s="60">
        <v>271.55621129430102</v>
      </c>
      <c r="K139" s="60">
        <v>210.91432814797099</v>
      </c>
      <c r="L139" s="61">
        <v>999.62754525410799</v>
      </c>
      <c r="M139" s="134">
        <v>234.88330842077701</v>
      </c>
      <c r="N139" s="134">
        <v>266.72726773989399</v>
      </c>
      <c r="O139" s="134">
        <v>254.52935734680901</v>
      </c>
      <c r="P139" s="134">
        <v>208.627221801632</v>
      </c>
      <c r="Q139" s="61">
        <v>964.76715530911304</v>
      </c>
      <c r="R139" s="134">
        <v>237.25255915929401</v>
      </c>
      <c r="S139" s="134">
        <v>258.28026591638303</v>
      </c>
      <c r="T139" s="134">
        <v>252.52072070690102</v>
      </c>
      <c r="U139" s="134">
        <v>247.95123398411599</v>
      </c>
      <c r="V139" s="61">
        <v>996.00477976669401</v>
      </c>
      <c r="W139" s="134">
        <v>241.16196550805401</v>
      </c>
      <c r="X139" s="134">
        <v>271.80092845092503</v>
      </c>
      <c r="Y139" s="134">
        <v>269.99993086306102</v>
      </c>
      <c r="Z139" s="134">
        <v>259.10270065244998</v>
      </c>
      <c r="AA139" s="61">
        <v>1042.06552547449</v>
      </c>
      <c r="AB139" s="134">
        <v>232.931068883975</v>
      </c>
      <c r="AC139" s="134">
        <v>211.94743656343701</v>
      </c>
      <c r="AD139" s="134">
        <v>241.348415990869</v>
      </c>
      <c r="AE139" s="134">
        <v>239.12878288616102</v>
      </c>
      <c r="AF139" s="61">
        <v>925.35570432444206</v>
      </c>
      <c r="AG139" s="134">
        <v>257.664570659341</v>
      </c>
      <c r="AH139" s="134">
        <v>307.195697424336</v>
      </c>
      <c r="AI139" s="134">
        <v>310.76988672965962</v>
      </c>
      <c r="AJ139" s="134">
        <v>230.66047258461262</v>
      </c>
      <c r="AK139" s="61">
        <v>1106.2906273979486</v>
      </c>
      <c r="AL139" s="134">
        <v>278.28504422429199</v>
      </c>
      <c r="AM139" s="134">
        <v>278.28504422429199</v>
      </c>
      <c r="AN139" s="134">
        <v>324.55922751861004</v>
      </c>
      <c r="AO139" s="134">
        <v>324.55922751860999</v>
      </c>
      <c r="AP139" s="134">
        <v>339.58394883782</v>
      </c>
      <c r="AQ139" s="348">
        <v>339.58394883782</v>
      </c>
      <c r="AR139" s="134">
        <v>303.15784198733502</v>
      </c>
      <c r="AS139" s="348">
        <f t="shared" si="27"/>
        <v>303.15784198733797</v>
      </c>
      <c r="AT139" s="61">
        <v>1245.58606256806</v>
      </c>
      <c r="AU139" s="61">
        <v>1245.58606256806</v>
      </c>
      <c r="AV139" s="134">
        <v>445.25507585728297</v>
      </c>
      <c r="AW139" s="134">
        <v>478.84354989858798</v>
      </c>
      <c r="AX139" s="134">
        <v>520.25971422127202</v>
      </c>
      <c r="AY139" s="134">
        <v>346.57122664800801</v>
      </c>
      <c r="AZ139" s="61">
        <v>1790.9295666251501</v>
      </c>
      <c r="BA139" s="134">
        <v>551.88744687483802</v>
      </c>
      <c r="BC139" s="165">
        <f t="shared" si="26"/>
        <v>0.23948603126477064</v>
      </c>
      <c r="BD139" s="463"/>
    </row>
    <row r="140" spans="1:56" customFormat="1">
      <c r="A140" s="21" t="s">
        <v>200</v>
      </c>
      <c r="B140" s="329" t="s">
        <v>34</v>
      </c>
      <c r="C140" s="98">
        <v>-149</v>
      </c>
      <c r="D140" s="98">
        <v>-149</v>
      </c>
      <c r="E140" s="98">
        <v>-146</v>
      </c>
      <c r="F140" s="98">
        <v>-145</v>
      </c>
      <c r="G140" s="103">
        <f t="shared" si="25"/>
        <v>-589</v>
      </c>
      <c r="H140" s="98">
        <v>-126.706452572505</v>
      </c>
      <c r="I140" s="98">
        <v>-113.10048369759301</v>
      </c>
      <c r="J140" s="98">
        <v>-108.470970544461</v>
      </c>
      <c r="K140" s="98">
        <v>-105.632438362548</v>
      </c>
      <c r="L140" s="103">
        <v>-453.91034517710801</v>
      </c>
      <c r="M140" s="135">
        <v>-104.48967882293501</v>
      </c>
      <c r="N140" s="135">
        <v>-107.340264694219</v>
      </c>
      <c r="O140" s="135">
        <v>-113.073684311953</v>
      </c>
      <c r="P140" s="135">
        <v>-104.36539079863699</v>
      </c>
      <c r="Q140" s="103">
        <v>-429.269018627744</v>
      </c>
      <c r="R140" s="135">
        <v>-93.312010553514</v>
      </c>
      <c r="S140" s="135">
        <v>-85.304611795490302</v>
      </c>
      <c r="T140" s="135">
        <v>-95.360466901247605</v>
      </c>
      <c r="U140" s="135">
        <v>-83.775020721439901</v>
      </c>
      <c r="V140" s="103">
        <v>-357.75210997169199</v>
      </c>
      <c r="W140" s="135">
        <v>-88.529049521877695</v>
      </c>
      <c r="X140" s="135">
        <v>-83.690000135213495</v>
      </c>
      <c r="Y140" s="135">
        <v>-84.164225583527994</v>
      </c>
      <c r="Z140" s="135">
        <v>-78.240659106431295</v>
      </c>
      <c r="AA140" s="103">
        <v>-334.62393434705098</v>
      </c>
      <c r="AB140" s="135">
        <v>-115.365637295342</v>
      </c>
      <c r="AC140" s="135">
        <v>-198.51567301971301</v>
      </c>
      <c r="AD140" s="135">
        <v>-124.493164145268</v>
      </c>
      <c r="AE140" s="135">
        <v>-131.07859426392699</v>
      </c>
      <c r="AF140" s="103">
        <v>-569.45306872424999</v>
      </c>
      <c r="AG140" s="135">
        <v>-99.812624751608695</v>
      </c>
      <c r="AH140" s="135">
        <v>-95.220527836225003</v>
      </c>
      <c r="AI140" s="135">
        <v>-108.834060663692</v>
      </c>
      <c r="AJ140" s="135">
        <v>-131.58117921480402</v>
      </c>
      <c r="AK140" s="103">
        <v>-435.44839246633001</v>
      </c>
      <c r="AL140" s="135">
        <v>-78.047294767869005</v>
      </c>
      <c r="AM140" s="135">
        <v>-78.047294767869005</v>
      </c>
      <c r="AN140" s="135">
        <v>-117.269530874081</v>
      </c>
      <c r="AO140" s="135">
        <v>-117.269530874081</v>
      </c>
      <c r="AP140" s="135">
        <v>-119.981552685048</v>
      </c>
      <c r="AQ140" s="349">
        <v>-119.98155268504797</v>
      </c>
      <c r="AR140" s="135">
        <v>-189.45488242007201</v>
      </c>
      <c r="AS140" s="408">
        <f t="shared" si="27"/>
        <v>-189.45488242007298</v>
      </c>
      <c r="AT140" s="103">
        <v>-504.75326074707095</v>
      </c>
      <c r="AU140" s="103">
        <v>-504.75326074707095</v>
      </c>
      <c r="AV140" s="135">
        <v>-114.041547702638</v>
      </c>
      <c r="AW140" s="135">
        <v>-126.98817623399999</v>
      </c>
      <c r="AX140" s="135">
        <v>-120.828441777024</v>
      </c>
      <c r="AY140" s="135">
        <v>-102.290011158648</v>
      </c>
      <c r="AZ140" s="103">
        <v>-464.14817687231101</v>
      </c>
      <c r="BA140" s="135">
        <v>-61.838475505428704</v>
      </c>
      <c r="BC140" s="165">
        <f t="shared" si="26"/>
        <v>-0.45775485556657114</v>
      </c>
      <c r="BD140" s="463"/>
    </row>
    <row r="141" spans="1:56" customFormat="1">
      <c r="A141" s="21" t="s">
        <v>201</v>
      </c>
      <c r="B141" s="329" t="s">
        <v>38</v>
      </c>
      <c r="C141" s="98">
        <v>0</v>
      </c>
      <c r="D141" s="98">
        <v>0</v>
      </c>
      <c r="E141" s="98">
        <v>0</v>
      </c>
      <c r="F141" s="98">
        <v>0</v>
      </c>
      <c r="G141" s="103">
        <f t="shared" si="25"/>
        <v>0</v>
      </c>
      <c r="H141" s="98">
        <v>-8.3273001483905799E-4</v>
      </c>
      <c r="I141" s="98">
        <v>2.5806241630527902E-4</v>
      </c>
      <c r="J141" s="98">
        <v>1.45040918034538E-2</v>
      </c>
      <c r="K141" s="98">
        <v>-1.39294242044201E-2</v>
      </c>
      <c r="L141" s="103">
        <v>0</v>
      </c>
      <c r="M141" s="135">
        <v>0</v>
      </c>
      <c r="N141" s="135">
        <v>0</v>
      </c>
      <c r="O141" s="135">
        <v>0</v>
      </c>
      <c r="P141" s="135">
        <v>0</v>
      </c>
      <c r="Q141" s="103">
        <v>0</v>
      </c>
      <c r="R141" s="135">
        <v>0</v>
      </c>
      <c r="S141" s="135">
        <v>0</v>
      </c>
      <c r="T141" s="135">
        <v>0</v>
      </c>
      <c r="U141" s="135">
        <v>0</v>
      </c>
      <c r="V141" s="103">
        <v>0</v>
      </c>
      <c r="W141" s="135">
        <v>0</v>
      </c>
      <c r="X141" s="135">
        <v>0</v>
      </c>
      <c r="Y141" s="135">
        <v>0</v>
      </c>
      <c r="Z141" s="135">
        <v>0</v>
      </c>
      <c r="AA141" s="103">
        <v>0</v>
      </c>
      <c r="AB141" s="135">
        <v>0</v>
      </c>
      <c r="AC141" s="135">
        <v>0</v>
      </c>
      <c r="AD141" s="135">
        <v>0</v>
      </c>
      <c r="AE141" s="135">
        <v>0</v>
      </c>
      <c r="AF141" s="103">
        <v>0</v>
      </c>
      <c r="AG141" s="135">
        <v>0</v>
      </c>
      <c r="AH141" s="135">
        <v>0.39900000000000002</v>
      </c>
      <c r="AI141" s="135">
        <v>0.94</v>
      </c>
      <c r="AJ141" s="135">
        <v>1.5780000000000001</v>
      </c>
      <c r="AK141" s="103">
        <v>2.9169999999999998</v>
      </c>
      <c r="AL141" s="135">
        <v>1.1259999999999999</v>
      </c>
      <c r="AM141" s="135">
        <v>1.1259999999999999</v>
      </c>
      <c r="AN141" s="135">
        <v>4.7997223245831298E-2</v>
      </c>
      <c r="AO141" s="135">
        <v>4.7997223245830112E-2</v>
      </c>
      <c r="AP141" s="135">
        <v>0.49713475580358801</v>
      </c>
      <c r="AQ141" s="349">
        <v>0.4971347558035899</v>
      </c>
      <c r="AR141" s="135">
        <v>0.56844075604859701</v>
      </c>
      <c r="AS141" s="408">
        <f t="shared" si="27"/>
        <v>0.56844075604860023</v>
      </c>
      <c r="AT141" s="103">
        <v>2.2395727350980201</v>
      </c>
      <c r="AU141" s="103">
        <v>2.2395727350980201</v>
      </c>
      <c r="AV141" s="135">
        <v>0.399722245803242</v>
      </c>
      <c r="AW141" s="135">
        <v>0.47821279950915302</v>
      </c>
      <c r="AX141" s="135">
        <v>0.72085299624482402</v>
      </c>
      <c r="AY141" s="135">
        <v>-1.21162102647759E-4</v>
      </c>
      <c r="AZ141" s="103">
        <v>1.48966687945457</v>
      </c>
      <c r="BA141" s="135">
        <v>0</v>
      </c>
      <c r="BC141" s="165">
        <f t="shared" si="26"/>
        <v>-1</v>
      </c>
      <c r="BD141" s="463"/>
    </row>
    <row r="142" spans="1:56" customFormat="1">
      <c r="A142" s="21" t="s">
        <v>202</v>
      </c>
      <c r="B142" s="329" t="s">
        <v>40</v>
      </c>
      <c r="C142" s="98">
        <v>0</v>
      </c>
      <c r="D142" s="98">
        <v>0</v>
      </c>
      <c r="E142" s="98">
        <v>2</v>
      </c>
      <c r="F142" s="98">
        <v>0</v>
      </c>
      <c r="G142" s="103">
        <f t="shared" si="25"/>
        <v>2</v>
      </c>
      <c r="H142" s="98">
        <v>4.3930832950112401E-3</v>
      </c>
      <c r="I142" s="98">
        <v>0.189565312188549</v>
      </c>
      <c r="J142" s="98">
        <v>0.73761952285131005</v>
      </c>
      <c r="K142" s="98">
        <v>-1.4153119096037501</v>
      </c>
      <c r="L142" s="103">
        <v>-0.483733991268879</v>
      </c>
      <c r="M142" s="135">
        <v>0.21897630316276201</v>
      </c>
      <c r="N142" s="135">
        <v>1.5220736637489201E-2</v>
      </c>
      <c r="O142" s="135">
        <v>-2.5931081791970803</v>
      </c>
      <c r="P142" s="135">
        <v>-1.26211940977994</v>
      </c>
      <c r="Q142" s="103">
        <v>-3.6210305491767993</v>
      </c>
      <c r="R142" s="135">
        <v>-5.1384483011318302E-2</v>
      </c>
      <c r="S142" s="135">
        <v>-0.16858326052595701</v>
      </c>
      <c r="T142" s="135">
        <v>0.45132934130372998</v>
      </c>
      <c r="U142" s="135">
        <v>13.925449163853299</v>
      </c>
      <c r="V142" s="103">
        <v>14.1568107616198</v>
      </c>
      <c r="W142" s="135">
        <v>6.3177467943121499E-2</v>
      </c>
      <c r="X142" s="135">
        <v>-1.0703719934462801</v>
      </c>
      <c r="Y142" s="135">
        <v>-2.7647706452485599E-2</v>
      </c>
      <c r="Z142" s="135">
        <v>3.3973228722282598</v>
      </c>
      <c r="AA142" s="103">
        <v>2.3624806402726199</v>
      </c>
      <c r="AB142" s="135">
        <v>1.09848084116886</v>
      </c>
      <c r="AC142" s="135">
        <v>64.713864296813298</v>
      </c>
      <c r="AD142" s="135">
        <v>6.2256125904963904</v>
      </c>
      <c r="AE142" s="135">
        <v>-0.35892142200584398</v>
      </c>
      <c r="AF142" s="103">
        <v>71.679036306472696</v>
      </c>
      <c r="AG142" s="135">
        <v>2.3554019181492198</v>
      </c>
      <c r="AH142" s="135">
        <v>0.20502523093189851</v>
      </c>
      <c r="AI142" s="135">
        <v>-0.84948711641107699</v>
      </c>
      <c r="AJ142" s="135">
        <v>-0.16617048615163801</v>
      </c>
      <c r="AK142" s="103">
        <v>1.544769546518399</v>
      </c>
      <c r="AL142" s="135">
        <v>-0.236428163449553</v>
      </c>
      <c r="AM142" s="135">
        <v>-0.236428163449553</v>
      </c>
      <c r="AN142" s="135">
        <v>6.3446920706061798</v>
      </c>
      <c r="AO142" s="135">
        <v>6.3446920706061727</v>
      </c>
      <c r="AP142" s="135">
        <v>0.102288224883616</v>
      </c>
      <c r="AQ142" s="349">
        <v>0.10228822488361988</v>
      </c>
      <c r="AR142" s="135">
        <v>1.2248114483811401</v>
      </c>
      <c r="AS142" s="408">
        <f t="shared" si="27"/>
        <v>1.2248114483811401</v>
      </c>
      <c r="AT142" s="103">
        <v>7.43536358042138</v>
      </c>
      <c r="AU142" s="103">
        <v>7.43536358042138</v>
      </c>
      <c r="AV142" s="135">
        <v>9.2909584591868502E-2</v>
      </c>
      <c r="AW142" s="135">
        <v>0.35546117122431697</v>
      </c>
      <c r="AX142" s="135">
        <v>0.86489382010041505</v>
      </c>
      <c r="AY142" s="135">
        <v>1.9857029093573899</v>
      </c>
      <c r="AZ142" s="103">
        <v>3.2989674852739901</v>
      </c>
      <c r="BA142" s="135">
        <v>-0.12516750783049599</v>
      </c>
      <c r="BC142" s="165" t="str">
        <f t="shared" si="26"/>
        <v>ns</v>
      </c>
      <c r="BD142" s="463"/>
    </row>
    <row r="143" spans="1:56" customFormat="1">
      <c r="A143" s="21" t="s">
        <v>203</v>
      </c>
      <c r="B143" s="329" t="s">
        <v>42</v>
      </c>
      <c r="C143" s="98">
        <v>0</v>
      </c>
      <c r="D143" s="98">
        <v>0</v>
      </c>
      <c r="E143" s="98">
        <v>0</v>
      </c>
      <c r="F143" s="98">
        <v>0</v>
      </c>
      <c r="G143" s="103">
        <f t="shared" si="25"/>
        <v>0</v>
      </c>
      <c r="H143" s="98">
        <v>0</v>
      </c>
      <c r="I143" s="98">
        <v>0</v>
      </c>
      <c r="J143" s="98">
        <v>0</v>
      </c>
      <c r="K143" s="98">
        <v>0</v>
      </c>
      <c r="L143" s="103">
        <v>0</v>
      </c>
      <c r="M143" s="135">
        <v>0</v>
      </c>
      <c r="N143" s="135">
        <v>0</v>
      </c>
      <c r="O143" s="135">
        <v>0</v>
      </c>
      <c r="P143" s="135">
        <v>3.5570414469111698E-4</v>
      </c>
      <c r="Q143" s="103">
        <v>3.5570414469111698E-4</v>
      </c>
      <c r="R143" s="135">
        <v>0</v>
      </c>
      <c r="S143" s="135">
        <v>0</v>
      </c>
      <c r="T143" s="135">
        <v>0</v>
      </c>
      <c r="U143" s="135">
        <v>0</v>
      </c>
      <c r="V143" s="103">
        <v>0</v>
      </c>
      <c r="W143" s="135">
        <v>0</v>
      </c>
      <c r="X143" s="135">
        <v>0</v>
      </c>
      <c r="Y143" s="135">
        <v>0</v>
      </c>
      <c r="Z143" s="135">
        <v>0</v>
      </c>
      <c r="AA143" s="103">
        <v>0</v>
      </c>
      <c r="AB143" s="135">
        <v>0</v>
      </c>
      <c r="AC143" s="135">
        <v>0</v>
      </c>
      <c r="AD143" s="135">
        <v>0</v>
      </c>
      <c r="AE143" s="135">
        <v>0</v>
      </c>
      <c r="AF143" s="103">
        <v>0</v>
      </c>
      <c r="AG143" s="135">
        <v>0</v>
      </c>
      <c r="AH143" s="135">
        <v>0</v>
      </c>
      <c r="AI143" s="135">
        <v>0</v>
      </c>
      <c r="AJ143" s="135">
        <v>3.3050000000400814E-4</v>
      </c>
      <c r="AK143" s="103">
        <v>3.30500000018219E-4</v>
      </c>
      <c r="AL143" s="135">
        <v>0</v>
      </c>
      <c r="AM143" s="135">
        <v>0</v>
      </c>
      <c r="AN143" s="135">
        <v>0</v>
      </c>
      <c r="AO143" s="135">
        <v>0</v>
      </c>
      <c r="AP143" s="135">
        <v>0</v>
      </c>
      <c r="AQ143" s="349">
        <v>0</v>
      </c>
      <c r="AR143" s="135">
        <v>0</v>
      </c>
      <c r="AS143" s="408">
        <f t="shared" si="27"/>
        <v>0</v>
      </c>
      <c r="AT143" s="103">
        <v>0</v>
      </c>
      <c r="AU143" s="103">
        <v>0</v>
      </c>
      <c r="AV143" s="135">
        <v>0</v>
      </c>
      <c r="AW143" s="135">
        <v>0</v>
      </c>
      <c r="AX143" s="135">
        <v>0</v>
      </c>
      <c r="AY143" s="135">
        <v>0</v>
      </c>
      <c r="AZ143" s="103">
        <v>0</v>
      </c>
      <c r="BA143" s="135">
        <v>0</v>
      </c>
      <c r="BC143" s="165" t="str">
        <f t="shared" si="26"/>
        <v>ns</v>
      </c>
      <c r="BD143" s="463"/>
    </row>
    <row r="144" spans="1:56" customFormat="1">
      <c r="A144" s="21" t="s">
        <v>204</v>
      </c>
      <c r="B144" s="328" t="s">
        <v>44</v>
      </c>
      <c r="C144" s="60">
        <v>112</v>
      </c>
      <c r="D144" s="60">
        <v>179</v>
      </c>
      <c r="E144" s="60">
        <v>138</v>
      </c>
      <c r="F144" s="60">
        <v>74</v>
      </c>
      <c r="G144" s="61">
        <f t="shared" si="25"/>
        <v>503</v>
      </c>
      <c r="H144" s="60">
        <v>122.97693056359</v>
      </c>
      <c r="I144" s="60">
        <v>154.566522706032</v>
      </c>
      <c r="J144" s="60">
        <v>163.83736436449399</v>
      </c>
      <c r="K144" s="60">
        <v>103.8526484516146</v>
      </c>
      <c r="L144" s="61">
        <v>545.23346608573092</v>
      </c>
      <c r="M144" s="134">
        <v>130.612605901005</v>
      </c>
      <c r="N144" s="134">
        <v>159.402223782313</v>
      </c>
      <c r="O144" s="134">
        <v>138.862564855659</v>
      </c>
      <c r="P144" s="134">
        <v>103.00006729735961</v>
      </c>
      <c r="Q144" s="61">
        <v>531.87746183633703</v>
      </c>
      <c r="R144" s="134">
        <v>143.88916412276899</v>
      </c>
      <c r="S144" s="134">
        <v>172.80707086036603</v>
      </c>
      <c r="T144" s="134">
        <v>157.611583146957</v>
      </c>
      <c r="U144" s="134">
        <v>178.10166242653</v>
      </c>
      <c r="V144" s="61">
        <v>652.40948055662204</v>
      </c>
      <c r="W144" s="134">
        <v>152.69609345411899</v>
      </c>
      <c r="X144" s="134">
        <v>187.04055632226499</v>
      </c>
      <c r="Y144" s="134">
        <v>185.80805757307999</v>
      </c>
      <c r="Z144" s="134">
        <v>184.259364418247</v>
      </c>
      <c r="AA144" s="61">
        <v>709.804071767712</v>
      </c>
      <c r="AB144" s="134">
        <v>118.663912429802</v>
      </c>
      <c r="AC144" s="134">
        <v>78.145627840536704</v>
      </c>
      <c r="AD144" s="134">
        <v>123.080864436097</v>
      </c>
      <c r="AE144" s="134">
        <v>107.69126720022841</v>
      </c>
      <c r="AF144" s="61">
        <v>427.58167190666398</v>
      </c>
      <c r="AG144" s="134">
        <v>160.20734782588201</v>
      </c>
      <c r="AH144" s="134">
        <v>212.57919481904196</v>
      </c>
      <c r="AI144" s="134">
        <v>202.02633894955565</v>
      </c>
      <c r="AJ144" s="134">
        <v>100.4914533836569</v>
      </c>
      <c r="AK144" s="61">
        <v>675.30433497813658</v>
      </c>
      <c r="AL144" s="134">
        <v>201.12732129297294</v>
      </c>
      <c r="AM144" s="134">
        <v>201.12732129297288</v>
      </c>
      <c r="AN144" s="134">
        <v>213.682385938381</v>
      </c>
      <c r="AO144" s="134">
        <v>213.68238593838109</v>
      </c>
      <c r="AP144" s="134">
        <v>220.201819133459</v>
      </c>
      <c r="AQ144" s="348">
        <v>220.20181913346005</v>
      </c>
      <c r="AR144" s="134">
        <v>115.496211771692</v>
      </c>
      <c r="AS144" s="348">
        <f t="shared" si="27"/>
        <v>115.49621177169092</v>
      </c>
      <c r="AT144" s="61">
        <v>750.50773813650608</v>
      </c>
      <c r="AU144" s="61">
        <v>750.50773813650494</v>
      </c>
      <c r="AV144" s="134">
        <v>331.70615998504002</v>
      </c>
      <c r="AW144" s="134">
        <v>352.689047635321</v>
      </c>
      <c r="AX144" s="134">
        <v>401.01701926059297</v>
      </c>
      <c r="AY144" s="134">
        <v>246.26679723661499</v>
      </c>
      <c r="AZ144" s="61">
        <v>1331.57002411757</v>
      </c>
      <c r="BA144" s="134">
        <v>489.92380386157902</v>
      </c>
      <c r="BC144" s="165">
        <f t="shared" si="26"/>
        <v>0.47698132553123118</v>
      </c>
      <c r="BD144" s="463"/>
    </row>
    <row r="145" spans="1:56" customFormat="1">
      <c r="A145" s="21" t="s">
        <v>205</v>
      </c>
      <c r="B145" s="329" t="s">
        <v>46</v>
      </c>
      <c r="C145" s="98">
        <v>-46</v>
      </c>
      <c r="D145" s="98">
        <v>-57</v>
      </c>
      <c r="E145" s="98">
        <v>-40</v>
      </c>
      <c r="F145" s="98">
        <v>-18</v>
      </c>
      <c r="G145" s="103">
        <f t="shared" si="25"/>
        <v>-161</v>
      </c>
      <c r="H145" s="98">
        <v>-42.502830482395296</v>
      </c>
      <c r="I145" s="98">
        <v>-48.393033278496901</v>
      </c>
      <c r="J145" s="98">
        <v>-52.230238977562898</v>
      </c>
      <c r="K145" s="98">
        <v>-30.4315965612683</v>
      </c>
      <c r="L145" s="103">
        <v>-173.55769929972303</v>
      </c>
      <c r="M145" s="135">
        <v>-43.987625763573398</v>
      </c>
      <c r="N145" s="135">
        <v>-47.253358185983899</v>
      </c>
      <c r="O145" s="135">
        <v>-43.589147943334503</v>
      </c>
      <c r="P145" s="135">
        <v>-30.9732142580656</v>
      </c>
      <c r="Q145" s="103">
        <v>-165.80334615095703</v>
      </c>
      <c r="R145" s="135">
        <v>-46.704047496310302</v>
      </c>
      <c r="S145" s="135">
        <v>-48.986588141913202</v>
      </c>
      <c r="T145" s="135">
        <v>-47.016642454170906</v>
      </c>
      <c r="U145" s="135">
        <v>-43.048697560103598</v>
      </c>
      <c r="V145" s="103">
        <v>-185.75597565249799</v>
      </c>
      <c r="W145" s="135">
        <v>-44.119177203683499</v>
      </c>
      <c r="X145" s="135">
        <v>-52.375191100509603</v>
      </c>
      <c r="Y145" s="135">
        <v>-54.141116592863597</v>
      </c>
      <c r="Z145" s="135">
        <v>-48.628990172156001</v>
      </c>
      <c r="AA145" s="103">
        <v>-199.26447506921301</v>
      </c>
      <c r="AB145" s="135">
        <v>-39.7347666336697</v>
      </c>
      <c r="AC145" s="135">
        <v>-16.089953626634799</v>
      </c>
      <c r="AD145" s="135">
        <v>-33.2038419041384</v>
      </c>
      <c r="AE145" s="135">
        <v>-18.263723854332902</v>
      </c>
      <c r="AF145" s="103">
        <v>-107.292286018776</v>
      </c>
      <c r="AG145" s="135">
        <v>-49.849863427690799</v>
      </c>
      <c r="AH145" s="135">
        <v>-64.599565728977012</v>
      </c>
      <c r="AI145" s="135">
        <v>-61.841787026011403</v>
      </c>
      <c r="AJ145" s="135">
        <v>-23.424616752333918</v>
      </c>
      <c r="AK145" s="103">
        <v>-199.71583293501291</v>
      </c>
      <c r="AL145" s="135">
        <v>-59.8003023141071</v>
      </c>
      <c r="AM145" s="135">
        <v>-59.8003023141071</v>
      </c>
      <c r="AN145" s="135">
        <v>-62.0781010787111</v>
      </c>
      <c r="AO145" s="135">
        <v>-62.078101078710901</v>
      </c>
      <c r="AP145" s="135">
        <v>-64.154964552581902</v>
      </c>
      <c r="AQ145" s="349">
        <v>-64.154964552581987</v>
      </c>
      <c r="AR145" s="135">
        <v>-39.860856378861016</v>
      </c>
      <c r="AS145" s="408">
        <f t="shared" si="27"/>
        <v>-39.860856378861243</v>
      </c>
      <c r="AT145" s="103">
        <v>-225.89422432426124</v>
      </c>
      <c r="AU145" s="103">
        <v>-225.89422432426124</v>
      </c>
      <c r="AV145" s="135">
        <v>-97.693581284000302</v>
      </c>
      <c r="AW145" s="135">
        <v>-103.417660595244</v>
      </c>
      <c r="AX145" s="135">
        <v>-118.41359867128701</v>
      </c>
      <c r="AY145" s="135">
        <v>-102.666854050155</v>
      </c>
      <c r="AZ145" s="103">
        <v>-422.19169460068599</v>
      </c>
      <c r="BA145" s="135">
        <v>-142.393274998886</v>
      </c>
      <c r="BC145" s="165">
        <f t="shared" si="26"/>
        <v>0.45754995494475081</v>
      </c>
      <c r="BD145" s="463"/>
    </row>
    <row r="146" spans="1:56" customFormat="1">
      <c r="A146" s="21" t="s">
        <v>206</v>
      </c>
      <c r="B146" s="329" t="s">
        <v>48</v>
      </c>
      <c r="C146" s="98">
        <v>-15</v>
      </c>
      <c r="D146" s="98">
        <v>1</v>
      </c>
      <c r="E146" s="98">
        <v>-2</v>
      </c>
      <c r="F146" s="98">
        <v>2</v>
      </c>
      <c r="G146" s="103">
        <f t="shared" si="25"/>
        <v>-14</v>
      </c>
      <c r="H146" s="98">
        <v>0</v>
      </c>
      <c r="I146" s="98">
        <v>0</v>
      </c>
      <c r="J146" s="98">
        <v>0</v>
      </c>
      <c r="K146" s="98">
        <v>-2.7560034359947299</v>
      </c>
      <c r="L146" s="103">
        <v>-2.7560034359947299</v>
      </c>
      <c r="M146" s="135">
        <v>3.5388829694490101E-2</v>
      </c>
      <c r="N146" s="135">
        <v>-7.8754024660156602E-3</v>
      </c>
      <c r="O146" s="135">
        <v>3.7659041699853301E-3</v>
      </c>
      <c r="P146" s="135">
        <v>-2.1269675061987101E-2</v>
      </c>
      <c r="Q146" s="103">
        <v>1.0009656336472701E-2</v>
      </c>
      <c r="R146" s="135">
        <v>0</v>
      </c>
      <c r="S146" s="135">
        <v>0</v>
      </c>
      <c r="T146" s="135">
        <v>0</v>
      </c>
      <c r="U146" s="135">
        <v>0</v>
      </c>
      <c r="V146" s="103">
        <v>0</v>
      </c>
      <c r="W146" s="135">
        <v>0</v>
      </c>
      <c r="X146" s="135">
        <v>0</v>
      </c>
      <c r="Y146" s="135">
        <v>0</v>
      </c>
      <c r="Z146" s="135">
        <v>-1.0789188629445334E-4</v>
      </c>
      <c r="AA146" s="103">
        <v>-1.0789188629445334E-4</v>
      </c>
      <c r="AB146" s="135">
        <v>-0.40873503782354398</v>
      </c>
      <c r="AC146" s="135">
        <v>-0.147858773948324</v>
      </c>
      <c r="AD146" s="135">
        <v>-0.43499486647979202</v>
      </c>
      <c r="AE146" s="135">
        <v>0.88624276707361993</v>
      </c>
      <c r="AF146" s="103">
        <v>-0.10534591117803949</v>
      </c>
      <c r="AG146" s="135">
        <v>-0.93523566966551097</v>
      </c>
      <c r="AH146" s="135">
        <v>0.20044799940894201</v>
      </c>
      <c r="AI146" s="135">
        <v>-1.2446344575826798</v>
      </c>
      <c r="AJ146" s="135">
        <v>4.0957616257480396</v>
      </c>
      <c r="AK146" s="103">
        <v>2.116339497908764</v>
      </c>
      <c r="AL146" s="135">
        <v>4.9929606877267698</v>
      </c>
      <c r="AM146" s="135">
        <v>4.9929606877268</v>
      </c>
      <c r="AN146" s="135">
        <v>13.892448421316999</v>
      </c>
      <c r="AO146" s="135">
        <v>13.892448421316999</v>
      </c>
      <c r="AP146" s="135">
        <v>9.0227958006913003</v>
      </c>
      <c r="AQ146" s="349">
        <v>9.022795800691199</v>
      </c>
      <c r="AR146" s="135">
        <v>-13.762062459807304</v>
      </c>
      <c r="AS146" s="408">
        <f t="shared" si="27"/>
        <v>-13.762062459807234</v>
      </c>
      <c r="AT146" s="103">
        <v>14.146142449927773</v>
      </c>
      <c r="AU146" s="103">
        <v>14.146142449927764</v>
      </c>
      <c r="AV146" s="135">
        <v>1.726</v>
      </c>
      <c r="AW146" s="135">
        <v>2.7909999999999999</v>
      </c>
      <c r="AX146" s="135">
        <v>2.0398526829146602</v>
      </c>
      <c r="AY146" s="135">
        <v>-9.9940477102733496</v>
      </c>
      <c r="AZ146" s="103">
        <v>-3.32819502735869</v>
      </c>
      <c r="BA146" s="135">
        <v>0</v>
      </c>
      <c r="BC146" s="165">
        <f t="shared" si="26"/>
        <v>-1</v>
      </c>
      <c r="BD146" s="463"/>
    </row>
    <row r="147" spans="1:56" customFormat="1">
      <c r="A147" s="21" t="s">
        <v>207</v>
      </c>
      <c r="B147" s="328" t="s">
        <v>50</v>
      </c>
      <c r="C147" s="60">
        <v>51</v>
      </c>
      <c r="D147" s="60">
        <v>123</v>
      </c>
      <c r="E147" s="60">
        <v>96</v>
      </c>
      <c r="F147" s="60">
        <v>58</v>
      </c>
      <c r="G147" s="61">
        <f t="shared" si="25"/>
        <v>328</v>
      </c>
      <c r="H147" s="60">
        <v>80.474100081194905</v>
      </c>
      <c r="I147" s="60">
        <v>106.173489427536</v>
      </c>
      <c r="J147" s="60">
        <v>111.607125386931</v>
      </c>
      <c r="K147" s="60">
        <v>70.665048454351592</v>
      </c>
      <c r="L147" s="61">
        <v>368.91976335001402</v>
      </c>
      <c r="M147" s="134">
        <v>86.660368967125905</v>
      </c>
      <c r="N147" s="134">
        <v>112.140990193863</v>
      </c>
      <c r="O147" s="134">
        <v>95.277182816494786</v>
      </c>
      <c r="P147" s="134">
        <v>72.005583364232095</v>
      </c>
      <c r="Q147" s="61">
        <v>366.084125341716</v>
      </c>
      <c r="R147" s="134">
        <v>97.185116626458793</v>
      </c>
      <c r="S147" s="134">
        <v>123.82048271845298</v>
      </c>
      <c r="T147" s="134">
        <v>110.594940692786</v>
      </c>
      <c r="U147" s="134">
        <v>135.05296486642601</v>
      </c>
      <c r="V147" s="61">
        <v>466.65350490412402</v>
      </c>
      <c r="W147" s="134">
        <v>108.576916250436</v>
      </c>
      <c r="X147" s="134">
        <v>134.665365221755</v>
      </c>
      <c r="Y147" s="134">
        <v>131.66694098021699</v>
      </c>
      <c r="Z147" s="134">
        <v>135.63026635420491</v>
      </c>
      <c r="AA147" s="61">
        <v>510.53948880661301</v>
      </c>
      <c r="AB147" s="134">
        <v>78.520410758308998</v>
      </c>
      <c r="AC147" s="134">
        <v>61.907815439953502</v>
      </c>
      <c r="AD147" s="134">
        <v>89.442027665479003</v>
      </c>
      <c r="AE147" s="134">
        <v>90.313786112969012</v>
      </c>
      <c r="AF147" s="61">
        <v>320.18403997671101</v>
      </c>
      <c r="AG147" s="134">
        <v>109.42224872852501</v>
      </c>
      <c r="AH147" s="134">
        <v>148.18007708947391</v>
      </c>
      <c r="AI147" s="134">
        <v>138.9399174659618</v>
      </c>
      <c r="AJ147" s="134">
        <v>81.162598257070897</v>
      </c>
      <c r="AK147" s="61">
        <v>477.70484154103286</v>
      </c>
      <c r="AL147" s="134">
        <v>146.31997966659259</v>
      </c>
      <c r="AM147" s="134">
        <v>146.31997966659259</v>
      </c>
      <c r="AN147" s="134">
        <v>165.496733280987</v>
      </c>
      <c r="AO147" s="134">
        <v>165.4967332809868</v>
      </c>
      <c r="AP147" s="134">
        <v>165.06965038156901</v>
      </c>
      <c r="AQ147" s="348">
        <v>165.06965038156864</v>
      </c>
      <c r="AR147" s="134">
        <v>61.873292933023976</v>
      </c>
      <c r="AS147" s="348">
        <f t="shared" si="27"/>
        <v>61.87329293302389</v>
      </c>
      <c r="AT147" s="61">
        <v>538.75965626217192</v>
      </c>
      <c r="AU147" s="61">
        <v>538.75965626217192</v>
      </c>
      <c r="AV147" s="134">
        <v>235.73857870103899</v>
      </c>
      <c r="AW147" s="134">
        <v>252.062387040077</v>
      </c>
      <c r="AX147" s="134">
        <v>284.64327327222099</v>
      </c>
      <c r="AY147" s="134">
        <v>133.60589547618699</v>
      </c>
      <c r="AZ147" s="61">
        <v>906.050134489524</v>
      </c>
      <c r="BA147" s="134">
        <v>347.53052886269302</v>
      </c>
      <c r="BC147" s="165">
        <f t="shared" si="26"/>
        <v>0.47422000581172297</v>
      </c>
      <c r="BD147" s="463"/>
    </row>
    <row r="148" spans="1:56" customFormat="1">
      <c r="A148" s="21" t="s">
        <v>208</v>
      </c>
      <c r="B148" s="329" t="s">
        <v>52</v>
      </c>
      <c r="C148" s="98">
        <v>-24</v>
      </c>
      <c r="D148" s="98">
        <v>-32</v>
      </c>
      <c r="E148" s="98">
        <v>-27</v>
      </c>
      <c r="F148" s="98">
        <v>-19</v>
      </c>
      <c r="G148" s="103">
        <f t="shared" si="25"/>
        <v>-102</v>
      </c>
      <c r="H148" s="98">
        <v>-26.986817415973501</v>
      </c>
      <c r="I148" s="98">
        <v>-29.849179673987599</v>
      </c>
      <c r="J148" s="98">
        <v>-32.233018746427099</v>
      </c>
      <c r="K148" s="98">
        <v>-21.5460943733435</v>
      </c>
      <c r="L148" s="103">
        <v>-110.61511020973199</v>
      </c>
      <c r="M148" s="135">
        <v>-26.0512363409015</v>
      </c>
      <c r="N148" s="135">
        <v>-31.116482901389599</v>
      </c>
      <c r="O148" s="135">
        <v>-28.302336826911802</v>
      </c>
      <c r="P148" s="135">
        <v>-20.7604736383961</v>
      </c>
      <c r="Q148" s="103">
        <v>-106.2305297075991</v>
      </c>
      <c r="R148" s="135">
        <v>-27.493504010058199</v>
      </c>
      <c r="S148" s="135">
        <v>-33.674116828624001</v>
      </c>
      <c r="T148" s="135">
        <v>-30.302552219222402</v>
      </c>
      <c r="U148" s="135">
        <v>-33.311062504614</v>
      </c>
      <c r="V148" s="103">
        <v>-124.781235562519</v>
      </c>
      <c r="W148" s="135">
        <v>-29.262710209709098</v>
      </c>
      <c r="X148" s="135">
        <v>-36.401806361596101</v>
      </c>
      <c r="Y148" s="135">
        <v>-34.939796637120601</v>
      </c>
      <c r="Z148" s="135">
        <v>-31.220920634711899</v>
      </c>
      <c r="AA148" s="103">
        <v>-131.82523384313799</v>
      </c>
      <c r="AB148" s="135">
        <v>-22.720567311278099</v>
      </c>
      <c r="AC148" s="135">
        <v>-25.3780896277921</v>
      </c>
      <c r="AD148" s="135">
        <v>-26.484336994454601</v>
      </c>
      <c r="AE148" s="135">
        <v>-20.634528142770897</v>
      </c>
      <c r="AF148" s="103">
        <v>-95.217522076295708</v>
      </c>
      <c r="AG148" s="135">
        <v>-30.049956260464299</v>
      </c>
      <c r="AH148" s="135">
        <v>-38.890855683517017</v>
      </c>
      <c r="AI148" s="135">
        <v>-32.38875321914859</v>
      </c>
      <c r="AJ148" s="135">
        <v>-19.150379805209162</v>
      </c>
      <c r="AK148" s="103">
        <v>-120.47994496833992</v>
      </c>
      <c r="AL148" s="135">
        <v>-39.757905399656615</v>
      </c>
      <c r="AM148" s="135">
        <v>-39.757905399656615</v>
      </c>
      <c r="AN148" s="135">
        <v>-37.965917819842204</v>
      </c>
      <c r="AO148" s="135">
        <v>-37.965917819842197</v>
      </c>
      <c r="AP148" s="135">
        <v>-37.994342850936</v>
      </c>
      <c r="AQ148" s="349">
        <v>-37.994342850935695</v>
      </c>
      <c r="AR148" s="135">
        <v>-12.365912941778696</v>
      </c>
      <c r="AS148" s="408">
        <f t="shared" si="27"/>
        <v>-12.365912941778994</v>
      </c>
      <c r="AT148" s="103">
        <v>-128.08407901221349</v>
      </c>
      <c r="AU148" s="103">
        <v>-128.08407901221349</v>
      </c>
      <c r="AV148" s="135">
        <v>-57.764709274207902</v>
      </c>
      <c r="AW148" s="135">
        <v>-54.925037916724897</v>
      </c>
      <c r="AX148" s="135">
        <v>-59.766771169914598</v>
      </c>
      <c r="AY148" s="135">
        <v>-31.054027192099401</v>
      </c>
      <c r="AZ148" s="103">
        <v>-203.51054555294701</v>
      </c>
      <c r="BA148" s="135">
        <v>-70.846944140006698</v>
      </c>
      <c r="BC148" s="165">
        <f t="shared" si="26"/>
        <v>0.22647452103840249</v>
      </c>
      <c r="BD148" s="463"/>
    </row>
    <row r="149" spans="1:56" customFormat="1">
      <c r="A149" s="21" t="s">
        <v>209</v>
      </c>
      <c r="B149" s="331" t="s">
        <v>54</v>
      </c>
      <c r="C149" s="61">
        <v>27</v>
      </c>
      <c r="D149" s="61">
        <v>91</v>
      </c>
      <c r="E149" s="61">
        <v>69</v>
      </c>
      <c r="F149" s="61">
        <v>39</v>
      </c>
      <c r="G149" s="61">
        <f t="shared" si="25"/>
        <v>226</v>
      </c>
      <c r="H149" s="61">
        <v>53.4872826652215</v>
      </c>
      <c r="I149" s="61">
        <v>76.324309753547993</v>
      </c>
      <c r="J149" s="61">
        <v>79.374106640504195</v>
      </c>
      <c r="K149" s="61">
        <v>49.118954081008198</v>
      </c>
      <c r="L149" s="61">
        <v>258.30465314028203</v>
      </c>
      <c r="M149" s="137">
        <v>60.609132626224401</v>
      </c>
      <c r="N149" s="137">
        <v>81.024507292473601</v>
      </c>
      <c r="O149" s="137">
        <v>66.974845989582988</v>
      </c>
      <c r="P149" s="137">
        <v>51.245109725835903</v>
      </c>
      <c r="Q149" s="61">
        <v>259.85359563411703</v>
      </c>
      <c r="R149" s="137">
        <v>69.691612616400505</v>
      </c>
      <c r="S149" s="137">
        <v>90.146365889829298</v>
      </c>
      <c r="T149" s="137">
        <v>80.29238847356379</v>
      </c>
      <c r="U149" s="137">
        <v>101.74190236181209</v>
      </c>
      <c r="V149" s="61">
        <v>341.872269341606</v>
      </c>
      <c r="W149" s="137">
        <v>79.314206040726702</v>
      </c>
      <c r="X149" s="137">
        <v>98.263558860159407</v>
      </c>
      <c r="Y149" s="137">
        <v>96.727144343096001</v>
      </c>
      <c r="Z149" s="137">
        <v>104.409345719493</v>
      </c>
      <c r="AA149" s="61">
        <v>378.71425496347501</v>
      </c>
      <c r="AB149" s="137">
        <v>55.799843447030895</v>
      </c>
      <c r="AC149" s="137">
        <v>36.529725812161502</v>
      </c>
      <c r="AD149" s="137">
        <v>62.957690671024402</v>
      </c>
      <c r="AE149" s="137">
        <v>69.679257970198094</v>
      </c>
      <c r="AF149" s="61">
        <v>224.966517900415</v>
      </c>
      <c r="AG149" s="137">
        <v>79.372292468060905</v>
      </c>
      <c r="AH149" s="137">
        <v>109.28922140595694</v>
      </c>
      <c r="AI149" s="137">
        <v>106.55116424681363</v>
      </c>
      <c r="AJ149" s="137">
        <v>62.012218451861983</v>
      </c>
      <c r="AK149" s="61">
        <v>357.2248965726929</v>
      </c>
      <c r="AL149" s="137">
        <v>106.56207426693597</v>
      </c>
      <c r="AM149" s="137">
        <v>106.56207426693597</v>
      </c>
      <c r="AN149" s="137">
        <v>127.53081546114501</v>
      </c>
      <c r="AO149" s="137">
        <v>127.53081546114461</v>
      </c>
      <c r="AP149" s="137">
        <v>127.075307530633</v>
      </c>
      <c r="AQ149" s="348">
        <v>127.07530753063293</v>
      </c>
      <c r="AR149" s="137">
        <v>49.507379991244989</v>
      </c>
      <c r="AS149" s="348">
        <f t="shared" si="27"/>
        <v>49.50737999124496</v>
      </c>
      <c r="AT149" s="61">
        <v>410.67557724995845</v>
      </c>
      <c r="AU149" s="61">
        <v>410.67557724995845</v>
      </c>
      <c r="AV149" s="137">
        <v>177.97386942683201</v>
      </c>
      <c r="AW149" s="137">
        <v>197.13734912335201</v>
      </c>
      <c r="AX149" s="137">
        <v>224.876502102307</v>
      </c>
      <c r="AY149" s="137">
        <v>102.55186828408701</v>
      </c>
      <c r="AZ149" s="61">
        <v>702.53958893657705</v>
      </c>
      <c r="BA149" s="137">
        <v>276.68358472268602</v>
      </c>
      <c r="BC149" s="165">
        <f t="shared" si="26"/>
        <v>0.55463038261600084</v>
      </c>
      <c r="BD149" s="463"/>
    </row>
    <row r="150" spans="1:56" customFormat="1">
      <c r="A150" s="21"/>
      <c r="B150" s="85"/>
      <c r="C150" s="85"/>
      <c r="D150" s="85"/>
      <c r="E150" s="85"/>
      <c r="F150" s="85"/>
      <c r="G150" s="85"/>
      <c r="H150" s="98"/>
      <c r="I150" s="98"/>
      <c r="J150" s="98"/>
      <c r="K150" s="98"/>
      <c r="L150" s="85"/>
      <c r="M150" s="135"/>
      <c r="N150" s="135"/>
      <c r="O150" s="135"/>
      <c r="P150" s="135"/>
      <c r="Q150" s="85"/>
      <c r="R150" s="135"/>
      <c r="S150" s="135"/>
      <c r="T150" s="135"/>
      <c r="U150" s="135"/>
      <c r="V150" s="8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413">
        <f t="shared" si="27"/>
        <v>0</v>
      </c>
      <c r="AT150" s="135"/>
      <c r="AU150" s="135"/>
      <c r="AV150" s="135"/>
      <c r="AW150" s="135"/>
      <c r="AX150" s="135"/>
      <c r="AY150" s="135"/>
      <c r="AZ150" s="135"/>
      <c r="BA150" s="135"/>
      <c r="BC150" s="165"/>
      <c r="BD150" s="463"/>
    </row>
    <row r="151" spans="1:56" customFormat="1" ht="16.5" thickBot="1">
      <c r="A151" s="21"/>
      <c r="B151" s="115" t="s">
        <v>210</v>
      </c>
      <c r="C151" s="100"/>
      <c r="D151" s="100"/>
      <c r="E151" s="100"/>
      <c r="F151" s="100"/>
      <c r="G151" s="100"/>
      <c r="H151" s="150"/>
      <c r="I151" s="150"/>
      <c r="J151" s="150"/>
      <c r="K151" s="150"/>
      <c r="L151" s="100"/>
      <c r="M151" s="151"/>
      <c r="N151" s="151"/>
      <c r="O151" s="151"/>
      <c r="P151" s="151"/>
      <c r="Q151" s="100"/>
      <c r="R151" s="151"/>
      <c r="S151" s="151"/>
      <c r="T151" s="151"/>
      <c r="U151" s="151"/>
      <c r="V151" s="100"/>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414">
        <f t="shared" si="27"/>
        <v>0</v>
      </c>
      <c r="AT151" s="151"/>
      <c r="AU151" s="151"/>
      <c r="AV151" s="151"/>
      <c r="AW151" s="151"/>
      <c r="AX151" s="151"/>
      <c r="AY151" s="151"/>
      <c r="AZ151" s="151"/>
      <c r="BA151" s="151"/>
      <c r="BC151" s="371"/>
      <c r="BD151" s="463"/>
    </row>
    <row r="152" spans="1:56" customFormat="1">
      <c r="A152" s="21"/>
      <c r="B152" s="85"/>
      <c r="C152" s="85"/>
      <c r="D152" s="85"/>
      <c r="E152" s="85"/>
      <c r="F152" s="85"/>
      <c r="G152" s="85"/>
      <c r="H152" s="98"/>
      <c r="I152" s="98"/>
      <c r="J152" s="98"/>
      <c r="K152" s="98"/>
      <c r="L152" s="85"/>
      <c r="M152" s="135"/>
      <c r="N152" s="135"/>
      <c r="O152" s="135"/>
      <c r="P152" s="135"/>
      <c r="Q152" s="85"/>
      <c r="R152" s="135"/>
      <c r="S152" s="135"/>
      <c r="T152" s="135"/>
      <c r="U152" s="135"/>
      <c r="V152" s="85"/>
      <c r="W152" s="135"/>
      <c r="X152" s="135"/>
      <c r="Y152" s="135"/>
      <c r="Z152" s="135"/>
      <c r="AA152" s="135"/>
      <c r="AB152" s="135"/>
      <c r="AC152" s="135"/>
      <c r="AD152" s="135"/>
      <c r="AE152" s="135"/>
      <c r="AF152" s="135"/>
      <c r="AG152" s="135"/>
      <c r="AH152" s="135"/>
      <c r="AI152" s="135"/>
      <c r="AJ152" s="135"/>
      <c r="AK152" s="135"/>
      <c r="AL152" s="135"/>
      <c r="AM152" s="138" t="str">
        <f>+$AM$13</f>
        <v>IFRS 17</v>
      </c>
      <c r="AN152" s="135"/>
      <c r="AO152" s="138" t="str">
        <f>+$AM$13</f>
        <v>IFRS 17</v>
      </c>
      <c r="AP152" s="135"/>
      <c r="AQ152" s="138"/>
      <c r="AR152" s="135"/>
      <c r="AS152" s="410" t="str">
        <f>+$AM$13</f>
        <v>IFRS 17</v>
      </c>
      <c r="AT152" s="135"/>
      <c r="AU152" s="138" t="s">
        <v>596</v>
      </c>
      <c r="AV152" s="135"/>
      <c r="AW152" s="135"/>
      <c r="AX152" s="135"/>
      <c r="AY152" s="135"/>
      <c r="AZ152" s="135"/>
      <c r="BA152" s="135"/>
      <c r="BC152" s="167"/>
      <c r="BD152" s="463"/>
    </row>
    <row r="153" spans="1:56" customFormat="1" ht="25.5">
      <c r="A153" s="21"/>
      <c r="B153" s="333" t="s">
        <v>24</v>
      </c>
      <c r="C153" s="102" t="str">
        <f t="shared" ref="C153:BA153" si="28">C$14</f>
        <v>Q1-15
Underlying</v>
      </c>
      <c r="D153" s="102" t="str">
        <f t="shared" si="28"/>
        <v>Q2-15
Underlying</v>
      </c>
      <c r="E153" s="102" t="str">
        <f t="shared" si="28"/>
        <v>Q3-15
Underlying</v>
      </c>
      <c r="F153" s="102" t="str">
        <f t="shared" si="28"/>
        <v>Q4-15
Underlying</v>
      </c>
      <c r="G153" s="102" t="str">
        <f t="shared" si="28"/>
        <v>FY-2015
Underlying</v>
      </c>
      <c r="H153" s="102" t="str">
        <f t="shared" si="28"/>
        <v>Q1-16
Underlying</v>
      </c>
      <c r="I153" s="102" t="str">
        <f t="shared" si="28"/>
        <v>Q2-16
Underlying</v>
      </c>
      <c r="J153" s="102" t="str">
        <f t="shared" si="28"/>
        <v>Q3-16
Underlying</v>
      </c>
      <c r="K153" s="102" t="str">
        <f t="shared" si="28"/>
        <v>Q4-16
Underlying</v>
      </c>
      <c r="L153" s="102" t="str">
        <f t="shared" si="28"/>
        <v>FY-2016
Underlying</v>
      </c>
      <c r="M153" s="138" t="s">
        <v>540</v>
      </c>
      <c r="N153" s="138" t="s">
        <v>541</v>
      </c>
      <c r="O153" s="138" t="s">
        <v>542</v>
      </c>
      <c r="P153" s="138" t="s">
        <v>543</v>
      </c>
      <c r="Q153" s="102" t="s">
        <v>544</v>
      </c>
      <c r="R153" s="138" t="s">
        <v>545</v>
      </c>
      <c r="S153" s="138" t="s">
        <v>546</v>
      </c>
      <c r="T153" s="138" t="s">
        <v>547</v>
      </c>
      <c r="U153" s="138" t="s">
        <v>548</v>
      </c>
      <c r="V153" s="102" t="s">
        <v>549</v>
      </c>
      <c r="W153" s="138" t="s">
        <v>550</v>
      </c>
      <c r="X153" s="138" t="s">
        <v>551</v>
      </c>
      <c r="Y153" s="138" t="s">
        <v>552</v>
      </c>
      <c r="Z153" s="138" t="s">
        <v>553</v>
      </c>
      <c r="AA153" s="138" t="s">
        <v>554</v>
      </c>
      <c r="AB153" s="138" t="s">
        <v>555</v>
      </c>
      <c r="AC153" s="138" t="s">
        <v>556</v>
      </c>
      <c r="AD153" s="138" t="s">
        <v>557</v>
      </c>
      <c r="AE153" s="138" t="s">
        <v>558</v>
      </c>
      <c r="AF153" s="138" t="s">
        <v>559</v>
      </c>
      <c r="AG153" s="138" t="s">
        <v>560</v>
      </c>
      <c r="AH153" s="138" t="s">
        <v>561</v>
      </c>
      <c r="AI153" s="138" t="s">
        <v>562</v>
      </c>
      <c r="AJ153" s="138" t="s">
        <v>563</v>
      </c>
      <c r="AK153" s="138" t="s">
        <v>564</v>
      </c>
      <c r="AL153" s="138" t="s">
        <v>565</v>
      </c>
      <c r="AM153" s="138" t="str">
        <f t="shared" si="28"/>
        <v>Q1-22
Underlying</v>
      </c>
      <c r="AN153" s="138" t="s">
        <v>572</v>
      </c>
      <c r="AO153" s="138" t="str">
        <f t="shared" si="28"/>
        <v>Q2-22
Underlying</v>
      </c>
      <c r="AP153" s="138" t="s">
        <v>577</v>
      </c>
      <c r="AQ153" s="138" t="str">
        <f t="shared" si="28"/>
        <v>Q3-22
Underlying</v>
      </c>
      <c r="AR153" s="138" t="s">
        <v>602</v>
      </c>
      <c r="AS153" s="410" t="str">
        <f>AS134</f>
        <v>Q4-22
Underlying</v>
      </c>
      <c r="AT153" s="138" t="s">
        <v>603</v>
      </c>
      <c r="AU153" s="138" t="s">
        <v>609</v>
      </c>
      <c r="AV153" s="138" t="s">
        <v>607</v>
      </c>
      <c r="AW153" s="138" t="s">
        <v>616</v>
      </c>
      <c r="AX153" s="138" t="s">
        <v>621</v>
      </c>
      <c r="AY153" s="138" t="s">
        <v>629</v>
      </c>
      <c r="AZ153" s="138" t="s">
        <v>630</v>
      </c>
      <c r="BA153" s="138" t="str">
        <f t="shared" si="28"/>
        <v>Q1-24
Underlying</v>
      </c>
      <c r="BC153" s="370" t="str">
        <f>LEFT($AV:$AV,2)&amp;"/"&amp;LEFT(BA:BA,2)</f>
        <v>Q1/Q1</v>
      </c>
      <c r="BD153" s="463"/>
    </row>
    <row r="154" spans="1:56" customFormat="1">
      <c r="A154" s="21"/>
      <c r="B154" s="327"/>
      <c r="C154" s="85"/>
      <c r="D154" s="85"/>
      <c r="E154" s="85"/>
      <c r="F154" s="85"/>
      <c r="G154" s="85"/>
      <c r="H154" s="98"/>
      <c r="I154" s="98"/>
      <c r="J154" s="98"/>
      <c r="K154" s="98"/>
      <c r="L154" s="85"/>
      <c r="M154" s="135"/>
      <c r="N154" s="135"/>
      <c r="O154" s="135"/>
      <c r="P154" s="135"/>
      <c r="Q154" s="85"/>
      <c r="R154" s="135"/>
      <c r="S154" s="135"/>
      <c r="T154" s="135"/>
      <c r="U154" s="135"/>
      <c r="V154" s="8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413"/>
      <c r="AT154" s="135"/>
      <c r="AU154" s="135"/>
      <c r="AV154" s="135"/>
      <c r="AW154" s="135"/>
      <c r="AX154" s="135"/>
      <c r="AY154" s="135"/>
      <c r="AZ154" s="135"/>
      <c r="BA154" s="135"/>
      <c r="BC154" s="341"/>
      <c r="BD154" s="463"/>
    </row>
    <row r="155" spans="1:56" customFormat="1">
      <c r="A155" s="21" t="s">
        <v>211</v>
      </c>
      <c r="B155" s="328" t="s">
        <v>26</v>
      </c>
      <c r="C155" s="60">
        <v>418</v>
      </c>
      <c r="D155" s="60">
        <v>449</v>
      </c>
      <c r="E155" s="60">
        <v>406</v>
      </c>
      <c r="F155" s="60">
        <v>416</v>
      </c>
      <c r="G155" s="61">
        <f t="shared" ref="G155:G168" si="29">SUM(C155:F155)</f>
        <v>1689</v>
      </c>
      <c r="H155" s="60">
        <v>398.029</v>
      </c>
      <c r="I155" s="60">
        <v>413.238</v>
      </c>
      <c r="J155" s="74">
        <v>405.56799999999998</v>
      </c>
      <c r="K155" s="74">
        <v>408.94400000000002</v>
      </c>
      <c r="L155" s="61">
        <v>1625.779</v>
      </c>
      <c r="M155" s="139">
        <v>400.43200000000002</v>
      </c>
      <c r="N155" s="139">
        <v>436.18400000000003</v>
      </c>
      <c r="O155" s="139">
        <v>412.48500000000001</v>
      </c>
      <c r="P155" s="139">
        <v>412.49400000000003</v>
      </c>
      <c r="Q155" s="61">
        <v>1661.595</v>
      </c>
      <c r="R155" s="139">
        <v>470.78199999999998</v>
      </c>
      <c r="S155" s="139">
        <v>476.649</v>
      </c>
      <c r="T155" s="139">
        <v>452.601</v>
      </c>
      <c r="U155" s="139">
        <v>484.55200000000002</v>
      </c>
      <c r="V155" s="61">
        <v>1884.5840000000001</v>
      </c>
      <c r="W155" s="139">
        <v>452.34300000000002</v>
      </c>
      <c r="X155" s="139">
        <v>482.63</v>
      </c>
      <c r="Y155" s="139">
        <v>462.15800000000002</v>
      </c>
      <c r="Z155" s="139">
        <v>485.41500000000002</v>
      </c>
      <c r="AA155" s="61">
        <v>1882.546</v>
      </c>
      <c r="AB155" s="139">
        <v>444.23500000000001</v>
      </c>
      <c r="AC155" s="139">
        <v>430.57900000000001</v>
      </c>
      <c r="AD155" s="139">
        <v>461.71100000000001</v>
      </c>
      <c r="AE155" s="139">
        <v>490.00299999999999</v>
      </c>
      <c r="AF155" s="61">
        <v>1826.528</v>
      </c>
      <c r="AG155" s="139">
        <v>487.83300000000003</v>
      </c>
      <c r="AH155" s="139">
        <v>582.45299999999997</v>
      </c>
      <c r="AI155" s="139">
        <v>612.21</v>
      </c>
      <c r="AJ155" s="139">
        <v>596.99300000000005</v>
      </c>
      <c r="AK155" s="61">
        <v>2279.489</v>
      </c>
      <c r="AL155" s="139">
        <v>618.92600000000004</v>
      </c>
      <c r="AM155" s="139">
        <v>618.92600000000004</v>
      </c>
      <c r="AN155" s="139">
        <v>621.96699999999998</v>
      </c>
      <c r="AO155" s="139">
        <v>621.96699999999998</v>
      </c>
      <c r="AP155" s="139">
        <v>618.00300000000004</v>
      </c>
      <c r="AQ155" s="139">
        <v>618.00299999999993</v>
      </c>
      <c r="AR155" s="139">
        <v>683.67899999999997</v>
      </c>
      <c r="AS155" s="139">
        <f>AU155-AM155-AO155-AQ155</f>
        <v>683.67899999999986</v>
      </c>
      <c r="AT155" s="61">
        <v>2542.5749999999998</v>
      </c>
      <c r="AU155" s="61">
        <v>2542.5749999999998</v>
      </c>
      <c r="AV155" s="139">
        <v>760.74900000000002</v>
      </c>
      <c r="AW155" s="139">
        <v>759.74599999999998</v>
      </c>
      <c r="AX155" s="139">
        <v>783.33</v>
      </c>
      <c r="AY155" s="139">
        <v>713.86199999999997</v>
      </c>
      <c r="AZ155" s="61">
        <v>3017.6869999999999</v>
      </c>
      <c r="BA155" s="139">
        <v>774.73299999999995</v>
      </c>
      <c r="BC155" s="165">
        <f t="shared" ref="BC155:BC168" si="30">IF(ISERROR($BA155/AV155),"ns",IF($BA155/AV155&gt;200%,"x"&amp;(ROUND($BA155/AV155,1)),IF($BA155/AV155&lt;0,"ns",$BA155/AV155-1)))</f>
        <v>1.8381884169417217E-2</v>
      </c>
      <c r="BD155" s="463"/>
    </row>
    <row r="156" spans="1:56" customFormat="1">
      <c r="A156" s="21" t="s">
        <v>212</v>
      </c>
      <c r="B156" s="329" t="s">
        <v>28</v>
      </c>
      <c r="C156" s="98">
        <v>-231</v>
      </c>
      <c r="D156" s="98">
        <v>-235</v>
      </c>
      <c r="E156" s="98">
        <v>-230</v>
      </c>
      <c r="F156" s="98">
        <v>-279</v>
      </c>
      <c r="G156" s="103">
        <f t="shared" si="29"/>
        <v>-975</v>
      </c>
      <c r="H156" s="92">
        <v>-233.23699999999999</v>
      </c>
      <c r="I156" s="92">
        <v>-237.93600000000001</v>
      </c>
      <c r="J156" s="92">
        <v>-231.947</v>
      </c>
      <c r="K156" s="92">
        <v>-272.12700000000001</v>
      </c>
      <c r="L156" s="93">
        <v>-975.24700000000007</v>
      </c>
      <c r="M156" s="92">
        <v>-240.01900000000001</v>
      </c>
      <c r="N156" s="92">
        <v>-251.209</v>
      </c>
      <c r="O156" s="92">
        <v>-242.92500000000001</v>
      </c>
      <c r="P156" s="92">
        <v>-274.68400000000003</v>
      </c>
      <c r="Q156" s="93">
        <v>-1008.837</v>
      </c>
      <c r="R156" s="92">
        <v>-305.31099999999998</v>
      </c>
      <c r="S156" s="92">
        <v>-302.96299999999997</v>
      </c>
      <c r="T156" s="92">
        <v>-282.95</v>
      </c>
      <c r="U156" s="92">
        <v>-320.33499999999998</v>
      </c>
      <c r="V156" s="93">
        <v>-1211.559</v>
      </c>
      <c r="W156" s="92">
        <v>-299.30200000000002</v>
      </c>
      <c r="X156" s="92">
        <v>-302.04700000000003</v>
      </c>
      <c r="Y156" s="92">
        <v>-283.31299999999999</v>
      </c>
      <c r="Z156" s="92">
        <v>-317.30899999999997</v>
      </c>
      <c r="AA156" s="93">
        <v>-1201.971</v>
      </c>
      <c r="AB156" s="92">
        <v>-294.49200000000002</v>
      </c>
      <c r="AC156" s="92">
        <v>-297.85500000000002</v>
      </c>
      <c r="AD156" s="92">
        <v>-281.78399999999999</v>
      </c>
      <c r="AE156" s="92">
        <v>-320.81600000000003</v>
      </c>
      <c r="AF156" s="93">
        <v>-1194.9469999999999</v>
      </c>
      <c r="AG156" s="92">
        <v>-300.12599999999998</v>
      </c>
      <c r="AH156" s="92">
        <v>-361.42099999999999</v>
      </c>
      <c r="AI156" s="92">
        <v>-373.91917931</v>
      </c>
      <c r="AJ156" s="92">
        <v>-451.43141825000009</v>
      </c>
      <c r="AK156" s="93">
        <v>-1486.8975975600001</v>
      </c>
      <c r="AL156" s="92">
        <v>-397.54481551000003</v>
      </c>
      <c r="AM156" s="92">
        <v>-397.54481551000003</v>
      </c>
      <c r="AN156" s="92">
        <v>-380.58068648999995</v>
      </c>
      <c r="AO156" s="92">
        <v>-380.58068648999995</v>
      </c>
      <c r="AP156" s="92">
        <v>-375.988</v>
      </c>
      <c r="AQ156" s="346">
        <v>-375.98800000000006</v>
      </c>
      <c r="AR156" s="92">
        <v>-483.34700000000004</v>
      </c>
      <c r="AS156" s="406">
        <f t="shared" ref="AS156:AS168" si="31">AU156-AM156-AO156-AQ156</f>
        <v>-483.34699999999987</v>
      </c>
      <c r="AT156" s="93">
        <v>-1637.4605019999999</v>
      </c>
      <c r="AU156" s="93">
        <v>-1637.4605019999999</v>
      </c>
      <c r="AV156" s="92">
        <v>-411.548</v>
      </c>
      <c r="AW156" s="92">
        <v>-396.971</v>
      </c>
      <c r="AX156" s="92">
        <v>-393.964</v>
      </c>
      <c r="AY156" s="92">
        <v>-499.375</v>
      </c>
      <c r="AZ156" s="93">
        <v>-1701.8579999999999</v>
      </c>
      <c r="BA156" s="92">
        <v>-381.84100000000001</v>
      </c>
      <c r="BC156" s="165">
        <f t="shared" si="30"/>
        <v>-7.2183560605324271E-2</v>
      </c>
      <c r="BD156" s="463"/>
    </row>
    <row r="157" spans="1:56" customFormat="1">
      <c r="A157" s="94" t="s">
        <v>213</v>
      </c>
      <c r="B157" s="330" t="s">
        <v>30</v>
      </c>
      <c r="C157" s="95"/>
      <c r="D157" s="95"/>
      <c r="E157" s="95"/>
      <c r="F157" s="96"/>
      <c r="G157" s="97"/>
      <c r="H157" s="96">
        <v>-8.06</v>
      </c>
      <c r="I157" s="96">
        <v>-2.1399999999999988</v>
      </c>
      <c r="J157" s="96">
        <v>0</v>
      </c>
      <c r="K157" s="96">
        <v>0</v>
      </c>
      <c r="L157" s="97">
        <v>-10.199999999999999</v>
      </c>
      <c r="M157" s="96">
        <v>-10.199999999999999</v>
      </c>
      <c r="N157" s="96">
        <v>-0.29000000000000092</v>
      </c>
      <c r="O157" s="96">
        <v>0</v>
      </c>
      <c r="P157" s="96">
        <v>0</v>
      </c>
      <c r="Q157" s="97">
        <v>-10.49</v>
      </c>
      <c r="R157" s="96">
        <v>-16.709499999999998</v>
      </c>
      <c r="S157" s="96">
        <v>-5.0904999999999996</v>
      </c>
      <c r="T157" s="96">
        <v>0</v>
      </c>
      <c r="U157" s="96">
        <v>0</v>
      </c>
      <c r="V157" s="97">
        <v>-21.799999999999997</v>
      </c>
      <c r="W157" s="96">
        <v>-15.16</v>
      </c>
      <c r="X157" s="96">
        <v>-6.9726237600000012</v>
      </c>
      <c r="Y157" s="96">
        <v>0</v>
      </c>
      <c r="Z157" s="96">
        <v>-1.4269999999783067E-4</v>
      </c>
      <c r="AA157" s="97">
        <v>-22.132766459999999</v>
      </c>
      <c r="AB157" s="96">
        <v>-15.85563</v>
      </c>
      <c r="AC157" s="96">
        <v>-9.4279275299999998</v>
      </c>
      <c r="AD157" s="96">
        <v>0</v>
      </c>
      <c r="AE157" s="96">
        <v>0</v>
      </c>
      <c r="AF157" s="97">
        <v>-25.28355753</v>
      </c>
      <c r="AG157" s="96">
        <v>-20.433127630000001</v>
      </c>
      <c r="AH157" s="96">
        <v>-12.486760449999899</v>
      </c>
      <c r="AI157" s="96">
        <v>0</v>
      </c>
      <c r="AJ157" s="96">
        <v>0</v>
      </c>
      <c r="AK157" s="97">
        <v>-32.9198880799999</v>
      </c>
      <c r="AL157" s="96">
        <v>-29.652971000000001</v>
      </c>
      <c r="AM157" s="96">
        <v>-29.652971000000001</v>
      </c>
      <c r="AN157" s="96">
        <v>-8.4381836999999962</v>
      </c>
      <c r="AO157" s="96">
        <v>-8.4381836999999962</v>
      </c>
      <c r="AP157" s="96">
        <v>0</v>
      </c>
      <c r="AQ157" s="347">
        <v>0</v>
      </c>
      <c r="AR157" s="96">
        <v>0</v>
      </c>
      <c r="AS157" s="347">
        <f t="shared" si="31"/>
        <v>0</v>
      </c>
      <c r="AT157" s="97">
        <v>-38.091154699999997</v>
      </c>
      <c r="AU157" s="97">
        <v>-38.091154699999997</v>
      </c>
      <c r="AV157" s="96">
        <v>-39.948</v>
      </c>
      <c r="AW157" s="96">
        <v>-3.0000000000285354E-4</v>
      </c>
      <c r="AX157" s="96">
        <v>0</v>
      </c>
      <c r="AY157" s="96">
        <v>0</v>
      </c>
      <c r="AZ157" s="97">
        <v>-39.948300000000003</v>
      </c>
      <c r="BA157" s="96">
        <v>0</v>
      </c>
      <c r="BC157" s="165">
        <f t="shared" si="30"/>
        <v>-1</v>
      </c>
      <c r="BD157" s="463"/>
    </row>
    <row r="158" spans="1:56" customFormat="1">
      <c r="A158" s="21" t="s">
        <v>214</v>
      </c>
      <c r="B158" s="328" t="s">
        <v>32</v>
      </c>
      <c r="C158" s="60">
        <v>187</v>
      </c>
      <c r="D158" s="60">
        <v>214</v>
      </c>
      <c r="E158" s="60">
        <v>176</v>
      </c>
      <c r="F158" s="60">
        <v>137</v>
      </c>
      <c r="G158" s="61">
        <f t="shared" si="29"/>
        <v>714</v>
      </c>
      <c r="H158" s="60">
        <v>164.792</v>
      </c>
      <c r="I158" s="60">
        <v>175.30199999999999</v>
      </c>
      <c r="J158" s="74">
        <v>173.62100000000001</v>
      </c>
      <c r="K158" s="74">
        <v>136.81700000000001</v>
      </c>
      <c r="L158" s="61">
        <v>650.53200000000004</v>
      </c>
      <c r="M158" s="139">
        <v>160.41300000000001</v>
      </c>
      <c r="N158" s="139">
        <v>184.97499999999999</v>
      </c>
      <c r="O158" s="139">
        <v>169.56</v>
      </c>
      <c r="P158" s="139">
        <v>137.81</v>
      </c>
      <c r="Q158" s="61">
        <v>652.75800000000004</v>
      </c>
      <c r="R158" s="139">
        <v>165.471</v>
      </c>
      <c r="S158" s="139">
        <v>173.68599999999998</v>
      </c>
      <c r="T158" s="139">
        <v>169.65100000000001</v>
      </c>
      <c r="U158" s="139">
        <v>164.21699999999998</v>
      </c>
      <c r="V158" s="61">
        <v>673.02499999999998</v>
      </c>
      <c r="W158" s="139">
        <v>153.041</v>
      </c>
      <c r="X158" s="139">
        <v>180.583</v>
      </c>
      <c r="Y158" s="139">
        <v>178.845</v>
      </c>
      <c r="Z158" s="139">
        <v>168.10599999999999</v>
      </c>
      <c r="AA158" s="61">
        <v>680.57500000000005</v>
      </c>
      <c r="AB158" s="139">
        <v>149.74299999999999</v>
      </c>
      <c r="AC158" s="139">
        <v>132.72399999999999</v>
      </c>
      <c r="AD158" s="139">
        <v>179.92699999999999</v>
      </c>
      <c r="AE158" s="139">
        <v>169.18700000000001</v>
      </c>
      <c r="AF158" s="61">
        <v>631.58100000000002</v>
      </c>
      <c r="AG158" s="139">
        <v>187.70699999999999</v>
      </c>
      <c r="AH158" s="139">
        <v>221.03200000000001</v>
      </c>
      <c r="AI158" s="139">
        <v>238.29082069</v>
      </c>
      <c r="AJ158" s="139">
        <v>145.5615817499999</v>
      </c>
      <c r="AK158" s="61">
        <v>792.59140243999991</v>
      </c>
      <c r="AL158" s="139">
        <v>221.38118449000001</v>
      </c>
      <c r="AM158" s="139">
        <v>221.38118449000001</v>
      </c>
      <c r="AN158" s="139">
        <v>241.38631350999998</v>
      </c>
      <c r="AO158" s="139">
        <v>241.38631350999998</v>
      </c>
      <c r="AP158" s="139">
        <v>242.01499999999999</v>
      </c>
      <c r="AQ158" s="280">
        <v>242.01500000000004</v>
      </c>
      <c r="AR158" s="139">
        <v>200.33199999999999</v>
      </c>
      <c r="AS158" s="280">
        <f t="shared" si="31"/>
        <v>200.33199999999988</v>
      </c>
      <c r="AT158" s="61">
        <v>905.11449799999991</v>
      </c>
      <c r="AU158" s="61">
        <v>905.11449799999991</v>
      </c>
      <c r="AV158" s="139">
        <v>349.20099999999996</v>
      </c>
      <c r="AW158" s="139">
        <v>362.77500000000003</v>
      </c>
      <c r="AX158" s="139">
        <v>389.36599999999999</v>
      </c>
      <c r="AY158" s="139">
        <v>214.48700000000002</v>
      </c>
      <c r="AZ158" s="61">
        <v>1315.829</v>
      </c>
      <c r="BA158" s="139">
        <v>392.892</v>
      </c>
      <c r="BC158" s="165">
        <f t="shared" si="30"/>
        <v>0.1251170529294019</v>
      </c>
      <c r="BD158" s="463"/>
    </row>
    <row r="159" spans="1:56" customFormat="1">
      <c r="A159" s="21" t="s">
        <v>215</v>
      </c>
      <c r="B159" s="329" t="s">
        <v>34</v>
      </c>
      <c r="C159" s="98">
        <v>-99</v>
      </c>
      <c r="D159" s="98">
        <v>-99</v>
      </c>
      <c r="E159" s="98">
        <v>-95</v>
      </c>
      <c r="F159" s="98">
        <v>-96</v>
      </c>
      <c r="G159" s="103">
        <f t="shared" si="29"/>
        <v>-389</v>
      </c>
      <c r="H159" s="98">
        <v>-85.305999999999997</v>
      </c>
      <c r="I159" s="98">
        <v>-82.180999999999997</v>
      </c>
      <c r="J159" s="72">
        <v>-70.537999999999997</v>
      </c>
      <c r="K159" s="72">
        <v>-64.691000000000003</v>
      </c>
      <c r="L159" s="103">
        <v>-302.71600000000001</v>
      </c>
      <c r="M159" s="136">
        <v>-75.805999999999997</v>
      </c>
      <c r="N159" s="136">
        <v>-83.379000000000005</v>
      </c>
      <c r="O159" s="136">
        <v>-79.796999999999997</v>
      </c>
      <c r="P159" s="136">
        <v>-74.988</v>
      </c>
      <c r="Q159" s="103">
        <v>-313.97000000000003</v>
      </c>
      <c r="R159" s="136">
        <v>-78.665999999999997</v>
      </c>
      <c r="S159" s="136">
        <v>-62.15</v>
      </c>
      <c r="T159" s="136">
        <v>-69.930000000000007</v>
      </c>
      <c r="U159" s="136">
        <v>-64.480999999999995</v>
      </c>
      <c r="V159" s="103">
        <v>-275.22699999999998</v>
      </c>
      <c r="W159" s="136">
        <v>-66.762</v>
      </c>
      <c r="X159" s="136">
        <v>-60.984000000000002</v>
      </c>
      <c r="Y159" s="136">
        <v>-61.512999999999998</v>
      </c>
      <c r="Z159" s="136">
        <v>-61.921999999999997</v>
      </c>
      <c r="AA159" s="103">
        <v>-251.18100000000001</v>
      </c>
      <c r="AB159" s="136">
        <v>-82.436999999999998</v>
      </c>
      <c r="AC159" s="136">
        <v>-146.364</v>
      </c>
      <c r="AD159" s="136">
        <v>-86.462999999999994</v>
      </c>
      <c r="AE159" s="136">
        <v>-112.655</v>
      </c>
      <c r="AF159" s="103">
        <v>-427.91899999999998</v>
      </c>
      <c r="AG159" s="136">
        <v>-71.233000000000004</v>
      </c>
      <c r="AH159" s="136">
        <v>-78.905000000000001</v>
      </c>
      <c r="AI159" s="136">
        <v>-79.36</v>
      </c>
      <c r="AJ159" s="136">
        <v>-117.51499999999999</v>
      </c>
      <c r="AK159" s="103">
        <v>-347.01300000000003</v>
      </c>
      <c r="AL159" s="136">
        <v>-45.292999999999999</v>
      </c>
      <c r="AM159" s="136">
        <v>-45.292999999999999</v>
      </c>
      <c r="AN159" s="136">
        <v>-73.694000000000003</v>
      </c>
      <c r="AO159" s="136">
        <v>-73.693999999999988</v>
      </c>
      <c r="AP159" s="136">
        <v>-62.21</v>
      </c>
      <c r="AQ159" s="279">
        <v>-62.210000000000008</v>
      </c>
      <c r="AR159" s="136">
        <v>-130.65799999999999</v>
      </c>
      <c r="AS159" s="279">
        <f t="shared" si="31"/>
        <v>-130.65800000000002</v>
      </c>
      <c r="AT159" s="103">
        <v>-311.85500000000002</v>
      </c>
      <c r="AU159" s="103">
        <v>-311.85500000000002</v>
      </c>
      <c r="AV159" s="136">
        <v>-60.872999999999998</v>
      </c>
      <c r="AW159" s="136">
        <v>-88.756</v>
      </c>
      <c r="AX159" s="136">
        <v>-84.41</v>
      </c>
      <c r="AY159" s="136">
        <v>-95.986999999999995</v>
      </c>
      <c r="AZ159" s="103">
        <v>-330.02600000000001</v>
      </c>
      <c r="BA159" s="136">
        <v>-61.268000000000001</v>
      </c>
      <c r="BC159" s="165">
        <f t="shared" si="30"/>
        <v>6.4889195538251343E-3</v>
      </c>
      <c r="BD159" s="463"/>
    </row>
    <row r="160" spans="1:56" customFormat="1">
      <c r="A160" s="21" t="s">
        <v>216</v>
      </c>
      <c r="B160" s="329" t="s">
        <v>38</v>
      </c>
      <c r="C160" s="98">
        <v>0</v>
      </c>
      <c r="D160" s="98">
        <v>0</v>
      </c>
      <c r="E160" s="98">
        <v>0</v>
      </c>
      <c r="F160" s="98">
        <v>0</v>
      </c>
      <c r="G160" s="103">
        <f t="shared" si="29"/>
        <v>0</v>
      </c>
      <c r="H160" s="98">
        <v>0</v>
      </c>
      <c r="I160" s="98">
        <v>0</v>
      </c>
      <c r="J160" s="72">
        <v>0</v>
      </c>
      <c r="K160" s="72">
        <v>0</v>
      </c>
      <c r="L160" s="103">
        <v>0</v>
      </c>
      <c r="M160" s="136">
        <v>0</v>
      </c>
      <c r="N160" s="136">
        <v>0</v>
      </c>
      <c r="O160" s="136">
        <v>0</v>
      </c>
      <c r="P160" s="136">
        <v>0</v>
      </c>
      <c r="Q160" s="103">
        <v>0</v>
      </c>
      <c r="R160" s="136">
        <v>0</v>
      </c>
      <c r="S160" s="136">
        <v>0</v>
      </c>
      <c r="T160" s="136">
        <v>0</v>
      </c>
      <c r="U160" s="136">
        <v>0</v>
      </c>
      <c r="V160" s="103">
        <v>0</v>
      </c>
      <c r="W160" s="136">
        <v>0</v>
      </c>
      <c r="X160" s="136">
        <v>0</v>
      </c>
      <c r="Y160" s="136">
        <v>0</v>
      </c>
      <c r="Z160" s="136">
        <v>0</v>
      </c>
      <c r="AA160" s="103">
        <v>0</v>
      </c>
      <c r="AB160" s="136">
        <v>0</v>
      </c>
      <c r="AC160" s="136">
        <v>0</v>
      </c>
      <c r="AD160" s="136">
        <v>0</v>
      </c>
      <c r="AE160" s="136">
        <v>0</v>
      </c>
      <c r="AF160" s="103">
        <v>0</v>
      </c>
      <c r="AG160" s="136">
        <v>0</v>
      </c>
      <c r="AH160" s="136">
        <v>0.39900000000000002</v>
      </c>
      <c r="AI160" s="136">
        <v>0.94</v>
      </c>
      <c r="AJ160" s="136">
        <v>1.5780000000000001</v>
      </c>
      <c r="AK160" s="103">
        <v>2.9169999999999998</v>
      </c>
      <c r="AL160" s="136">
        <v>1.1259999999999999</v>
      </c>
      <c r="AM160" s="136">
        <v>1.1259999999999999</v>
      </c>
      <c r="AN160" s="136">
        <v>4.7997223245832103E-2</v>
      </c>
      <c r="AO160" s="136">
        <v>4.7997223245830112E-2</v>
      </c>
      <c r="AP160" s="136">
        <v>0.49713475580358901</v>
      </c>
      <c r="AQ160" s="279">
        <v>0.4971347558035899</v>
      </c>
      <c r="AR160" s="136">
        <v>0.56811741102104096</v>
      </c>
      <c r="AS160" s="279">
        <f t="shared" si="31"/>
        <v>0.56811741102104008</v>
      </c>
      <c r="AT160" s="103">
        <v>2.23924939007046</v>
      </c>
      <c r="AU160" s="103">
        <v>2.23924939007046</v>
      </c>
      <c r="AV160" s="136">
        <v>0.39997194347857001</v>
      </c>
      <c r="AW160" s="136">
        <v>0.47781664583311301</v>
      </c>
      <c r="AX160" s="136">
        <v>0.611520622052944</v>
      </c>
      <c r="AY160" s="136">
        <v>3.4477714639558098E-4</v>
      </c>
      <c r="AZ160" s="103">
        <v>1.48965398851102</v>
      </c>
      <c r="BA160" s="136">
        <v>0</v>
      </c>
      <c r="BC160" s="165">
        <f t="shared" si="30"/>
        <v>-1</v>
      </c>
      <c r="BD160" s="463"/>
    </row>
    <row r="161" spans="1:56" customFormat="1">
      <c r="A161" s="21" t="s">
        <v>217</v>
      </c>
      <c r="B161" s="329" t="s">
        <v>40</v>
      </c>
      <c r="C161" s="98">
        <v>0</v>
      </c>
      <c r="D161" s="98">
        <v>0</v>
      </c>
      <c r="E161" s="98">
        <v>0</v>
      </c>
      <c r="F161" s="98">
        <v>0</v>
      </c>
      <c r="G161" s="103">
        <f t="shared" si="29"/>
        <v>0</v>
      </c>
      <c r="H161" s="98">
        <v>2.4E-2</v>
      </c>
      <c r="I161" s="98">
        <v>3.7999999999999999E-2</v>
      </c>
      <c r="J161" s="72">
        <v>0</v>
      </c>
      <c r="K161" s="72">
        <v>-0.32900000000000001</v>
      </c>
      <c r="L161" s="103">
        <v>-0.26700000000000002</v>
      </c>
      <c r="M161" s="136">
        <v>-2E-3</v>
      </c>
      <c r="N161" s="136">
        <v>-2.7E-2</v>
      </c>
      <c r="O161" s="136">
        <v>-2.5999999999999996</v>
      </c>
      <c r="P161" s="136">
        <v>-4.8999999999999932E-2</v>
      </c>
      <c r="Q161" s="103">
        <v>-2.6780000000000008</v>
      </c>
      <c r="R161" s="136">
        <v>8.4000000000000005E-2</v>
      </c>
      <c r="S161" s="136">
        <v>-2.3E-2</v>
      </c>
      <c r="T161" s="136">
        <v>-3.0000000000000001E-3</v>
      </c>
      <c r="U161" s="136">
        <v>6.0000000000000001E-3</v>
      </c>
      <c r="V161" s="103">
        <v>6.4000000000000001E-2</v>
      </c>
      <c r="W161" s="136">
        <v>0</v>
      </c>
      <c r="X161" s="136">
        <v>0</v>
      </c>
      <c r="Y161" s="136">
        <v>0</v>
      </c>
      <c r="Z161" s="136">
        <v>-2.3E-2</v>
      </c>
      <c r="AA161" s="103">
        <v>-2.3E-2</v>
      </c>
      <c r="AB161" s="136">
        <v>1.1890000000000001</v>
      </c>
      <c r="AC161" s="136">
        <v>64.781000000000006</v>
      </c>
      <c r="AD161" s="136">
        <v>-0.28999999999999998</v>
      </c>
      <c r="AE161" s="136">
        <v>-0.124</v>
      </c>
      <c r="AF161" s="103">
        <v>65.555999999999997</v>
      </c>
      <c r="AG161" s="136">
        <v>0</v>
      </c>
      <c r="AH161" s="136">
        <v>-8.6999999999999744E-2</v>
      </c>
      <c r="AI161" s="136">
        <v>0.22500000000000009</v>
      </c>
      <c r="AJ161" s="136">
        <v>0.32600000000000001</v>
      </c>
      <c r="AK161" s="103">
        <v>0.46400000000000041</v>
      </c>
      <c r="AL161" s="136">
        <v>-0.23400000000000001</v>
      </c>
      <c r="AM161" s="136">
        <v>-0.23400000000000001</v>
      </c>
      <c r="AN161" s="136">
        <v>6.3780000000000001</v>
      </c>
      <c r="AO161" s="136">
        <v>6.3780000000000001</v>
      </c>
      <c r="AP161" s="136">
        <v>0.17299999999999999</v>
      </c>
      <c r="AQ161" s="279">
        <v>0.17300000000000004</v>
      </c>
      <c r="AR161" s="136">
        <v>1.113</v>
      </c>
      <c r="AS161" s="279">
        <f t="shared" si="31"/>
        <v>1.1129999999999995</v>
      </c>
      <c r="AT161" s="103">
        <v>7.43</v>
      </c>
      <c r="AU161" s="103">
        <v>7.43</v>
      </c>
      <c r="AV161" s="136">
        <v>7.3999999999999996E-2</v>
      </c>
      <c r="AW161" s="136">
        <v>0.23200000000000001</v>
      </c>
      <c r="AX161" s="136">
        <v>0.79</v>
      </c>
      <c r="AY161" s="136">
        <v>2.0009999999999999</v>
      </c>
      <c r="AZ161" s="103">
        <v>3.097</v>
      </c>
      <c r="BA161" s="136">
        <v>0</v>
      </c>
      <c r="BC161" s="165">
        <f t="shared" si="30"/>
        <v>-1</v>
      </c>
      <c r="BD161" s="463"/>
    </row>
    <row r="162" spans="1:56" customFormat="1">
      <c r="A162" s="21" t="s">
        <v>218</v>
      </c>
      <c r="B162" s="329" t="s">
        <v>42</v>
      </c>
      <c r="C162" s="98">
        <v>0</v>
      </c>
      <c r="D162" s="98">
        <v>0</v>
      </c>
      <c r="E162" s="98">
        <v>0</v>
      </c>
      <c r="F162" s="98">
        <v>0</v>
      </c>
      <c r="G162" s="103">
        <f t="shared" si="29"/>
        <v>0</v>
      </c>
      <c r="H162" s="98">
        <v>0</v>
      </c>
      <c r="I162" s="98">
        <v>0</v>
      </c>
      <c r="J162" s="72">
        <v>0</v>
      </c>
      <c r="K162" s="72">
        <v>0</v>
      </c>
      <c r="L162" s="103">
        <v>0</v>
      </c>
      <c r="M162" s="136">
        <v>0</v>
      </c>
      <c r="N162" s="136">
        <v>0</v>
      </c>
      <c r="O162" s="136">
        <v>0</v>
      </c>
      <c r="P162" s="136">
        <v>0</v>
      </c>
      <c r="Q162" s="103">
        <v>0</v>
      </c>
      <c r="R162" s="136">
        <v>0</v>
      </c>
      <c r="S162" s="136">
        <v>0</v>
      </c>
      <c r="T162" s="136">
        <v>0</v>
      </c>
      <c r="U162" s="136">
        <v>0</v>
      </c>
      <c r="V162" s="103">
        <v>0</v>
      </c>
      <c r="W162" s="136">
        <v>0</v>
      </c>
      <c r="X162" s="136">
        <v>0</v>
      </c>
      <c r="Y162" s="136">
        <v>0</v>
      </c>
      <c r="Z162" s="136">
        <v>0</v>
      </c>
      <c r="AA162" s="103">
        <v>0</v>
      </c>
      <c r="AB162" s="136">
        <v>0</v>
      </c>
      <c r="AC162" s="136">
        <v>0</v>
      </c>
      <c r="AD162" s="136">
        <v>0</v>
      </c>
      <c r="AE162" s="136">
        <v>0</v>
      </c>
      <c r="AF162" s="103">
        <v>0</v>
      </c>
      <c r="AG162" s="136">
        <v>0</v>
      </c>
      <c r="AH162" s="136">
        <v>0</v>
      </c>
      <c r="AI162" s="136">
        <v>0</v>
      </c>
      <c r="AJ162" s="136">
        <v>3.3050000000400814E-4</v>
      </c>
      <c r="AK162" s="103">
        <v>3.30500000018219E-4</v>
      </c>
      <c r="AL162" s="136">
        <v>0</v>
      </c>
      <c r="AM162" s="136">
        <v>0</v>
      </c>
      <c r="AN162" s="136">
        <v>0</v>
      </c>
      <c r="AO162" s="136">
        <v>0</v>
      </c>
      <c r="AP162" s="136">
        <v>0</v>
      </c>
      <c r="AQ162" s="279">
        <v>0</v>
      </c>
      <c r="AR162" s="136">
        <v>0</v>
      </c>
      <c r="AS162" s="279">
        <f t="shared" si="31"/>
        <v>0</v>
      </c>
      <c r="AT162" s="103">
        <v>0</v>
      </c>
      <c r="AU162" s="103">
        <v>0</v>
      </c>
      <c r="AV162" s="136">
        <v>0</v>
      </c>
      <c r="AW162" s="136">
        <v>0</v>
      </c>
      <c r="AX162" s="136">
        <v>0</v>
      </c>
      <c r="AY162" s="136">
        <v>0</v>
      </c>
      <c r="AZ162" s="103">
        <v>0</v>
      </c>
      <c r="BA162" s="136">
        <v>0</v>
      </c>
      <c r="BC162" s="165" t="str">
        <f t="shared" si="30"/>
        <v>ns</v>
      </c>
      <c r="BD162" s="463"/>
    </row>
    <row r="163" spans="1:56" customFormat="1">
      <c r="A163" s="21" t="s">
        <v>219</v>
      </c>
      <c r="B163" s="328" t="s">
        <v>44</v>
      </c>
      <c r="C163" s="60">
        <v>88</v>
      </c>
      <c r="D163" s="60">
        <v>115</v>
      </c>
      <c r="E163" s="60">
        <v>81</v>
      </c>
      <c r="F163" s="60">
        <v>41</v>
      </c>
      <c r="G163" s="61">
        <f t="shared" si="29"/>
        <v>325</v>
      </c>
      <c r="H163" s="60">
        <v>79.510000000000005</v>
      </c>
      <c r="I163" s="60">
        <v>93.159000000000006</v>
      </c>
      <c r="J163" s="74">
        <v>103.083</v>
      </c>
      <c r="K163" s="74">
        <v>71.796999999999997</v>
      </c>
      <c r="L163" s="61">
        <v>347.54899999999998</v>
      </c>
      <c r="M163" s="139">
        <v>84.605000000000004</v>
      </c>
      <c r="N163" s="139">
        <v>101.569</v>
      </c>
      <c r="O163" s="139">
        <v>87.162999999999997</v>
      </c>
      <c r="P163" s="139">
        <v>62.772999999999996</v>
      </c>
      <c r="Q163" s="61">
        <v>336.11</v>
      </c>
      <c r="R163" s="139">
        <v>86.888999999999996</v>
      </c>
      <c r="S163" s="139">
        <v>111.51300000000001</v>
      </c>
      <c r="T163" s="139">
        <v>99.718000000000004</v>
      </c>
      <c r="U163" s="139">
        <v>99.74199999999999</v>
      </c>
      <c r="V163" s="61">
        <v>397.86199999999997</v>
      </c>
      <c r="W163" s="139">
        <v>86.278999999999996</v>
      </c>
      <c r="X163" s="139">
        <v>119.599</v>
      </c>
      <c r="Y163" s="139">
        <v>117.33199999999999</v>
      </c>
      <c r="Z163" s="139">
        <v>106.161</v>
      </c>
      <c r="AA163" s="61">
        <v>429.37099999999998</v>
      </c>
      <c r="AB163" s="139">
        <v>68.495000000000005</v>
      </c>
      <c r="AC163" s="139">
        <v>51.140999999999998</v>
      </c>
      <c r="AD163" s="139">
        <v>93.174000000000007</v>
      </c>
      <c r="AE163" s="139">
        <v>56.408000000000001</v>
      </c>
      <c r="AF163" s="61">
        <v>269.21799999999996</v>
      </c>
      <c r="AG163" s="139">
        <v>116.474</v>
      </c>
      <c r="AH163" s="139">
        <v>142.43899999999996</v>
      </c>
      <c r="AI163" s="139">
        <v>160.09582069000001</v>
      </c>
      <c r="AJ163" s="139">
        <v>29.950912249999931</v>
      </c>
      <c r="AK163" s="61">
        <v>448.95973293999992</v>
      </c>
      <c r="AL163" s="139">
        <v>176.98018449</v>
      </c>
      <c r="AM163" s="139">
        <v>176.98018449</v>
      </c>
      <c r="AN163" s="139">
        <v>174.11831073324598</v>
      </c>
      <c r="AO163" s="139">
        <v>174.11831073324601</v>
      </c>
      <c r="AP163" s="139">
        <v>180.47513475580399</v>
      </c>
      <c r="AQ163" s="280">
        <v>180.47513475580297</v>
      </c>
      <c r="AR163" s="139">
        <v>71.355117411021098</v>
      </c>
      <c r="AS163" s="280">
        <f t="shared" si="31"/>
        <v>71.355117411021979</v>
      </c>
      <c r="AT163" s="61">
        <v>602.92874739007095</v>
      </c>
      <c r="AU163" s="61">
        <v>602.92874739007095</v>
      </c>
      <c r="AV163" s="139">
        <v>288.80197194347897</v>
      </c>
      <c r="AW163" s="139">
        <v>274.72881664583304</v>
      </c>
      <c r="AX163" s="139">
        <v>306.35752062205302</v>
      </c>
      <c r="AY163" s="139">
        <v>120.501344777146</v>
      </c>
      <c r="AZ163" s="61">
        <v>990.38965398850996</v>
      </c>
      <c r="BA163" s="139">
        <v>331.62399999999997</v>
      </c>
      <c r="BC163" s="165">
        <f t="shared" si="30"/>
        <v>0.14827470798884157</v>
      </c>
      <c r="BD163" s="463"/>
    </row>
    <row r="164" spans="1:56" customFormat="1">
      <c r="A164" s="21" t="s">
        <v>220</v>
      </c>
      <c r="B164" s="329" t="s">
        <v>46</v>
      </c>
      <c r="C164" s="98">
        <v>-34</v>
      </c>
      <c r="D164" s="98">
        <v>-41</v>
      </c>
      <c r="E164" s="98">
        <v>-29</v>
      </c>
      <c r="F164" s="98">
        <v>-11</v>
      </c>
      <c r="G164" s="103">
        <f t="shared" si="29"/>
        <v>-115</v>
      </c>
      <c r="H164" s="98">
        <v>-28.582999999999998</v>
      </c>
      <c r="I164" s="98">
        <v>-33.661000000000001</v>
      </c>
      <c r="J164" s="72">
        <v>-37.134</v>
      </c>
      <c r="K164" s="72">
        <v>-20.092999999999996</v>
      </c>
      <c r="L164" s="103">
        <v>-119.471</v>
      </c>
      <c r="M164" s="136">
        <v>-29.39</v>
      </c>
      <c r="N164" s="136">
        <v>-32.874000000000002</v>
      </c>
      <c r="O164" s="136">
        <v>-29.793900000000001</v>
      </c>
      <c r="P164" s="136">
        <v>-21.036000000000001</v>
      </c>
      <c r="Q164" s="103">
        <v>-113.0939</v>
      </c>
      <c r="R164" s="136">
        <v>-32.097000000000001</v>
      </c>
      <c r="S164" s="136">
        <v>-33.936999999999998</v>
      </c>
      <c r="T164" s="136">
        <v>-32.599000000000004</v>
      </c>
      <c r="U164" s="136">
        <v>-28.192</v>
      </c>
      <c r="V164" s="103">
        <v>-126.82499999999999</v>
      </c>
      <c r="W164" s="136">
        <v>-27.6</v>
      </c>
      <c r="X164" s="136">
        <v>-38.131</v>
      </c>
      <c r="Y164" s="136">
        <v>-34.911999999999999</v>
      </c>
      <c r="Z164" s="136">
        <v>-32.951999999999998</v>
      </c>
      <c r="AA164" s="103">
        <v>-133.595</v>
      </c>
      <c r="AB164" s="136">
        <v>-20.876000000000001</v>
      </c>
      <c r="AC164" s="136">
        <v>-16.643000000000001</v>
      </c>
      <c r="AD164" s="136">
        <v>-22.634</v>
      </c>
      <c r="AE164" s="136">
        <v>-10.897</v>
      </c>
      <c r="AF164" s="103">
        <v>-71.05</v>
      </c>
      <c r="AG164" s="136">
        <v>-33.896999999999998</v>
      </c>
      <c r="AH164" s="136">
        <v>-43.400039600000007</v>
      </c>
      <c r="AI164" s="136">
        <v>-47.816168670000003</v>
      </c>
      <c r="AJ164" s="136">
        <v>-1.9074509699998998</v>
      </c>
      <c r="AK164" s="103">
        <v>-127.02065923999993</v>
      </c>
      <c r="AL164" s="136">
        <v>-50.709959019999999</v>
      </c>
      <c r="AM164" s="136">
        <v>-50.709959019999999</v>
      </c>
      <c r="AN164" s="136">
        <v>-47.085475979999998</v>
      </c>
      <c r="AO164" s="136">
        <v>-47.085475979999998</v>
      </c>
      <c r="AP164" s="136">
        <v>-51.547000000000004</v>
      </c>
      <c r="AQ164" s="279">
        <v>-51.546999999999997</v>
      </c>
      <c r="AR164" s="136">
        <v>-24.986000000000004</v>
      </c>
      <c r="AS164" s="279">
        <f t="shared" si="31"/>
        <v>-24.986000000000018</v>
      </c>
      <c r="AT164" s="103">
        <v>-174.32843500000001</v>
      </c>
      <c r="AU164" s="103">
        <v>-174.32843500000001</v>
      </c>
      <c r="AV164" s="136">
        <v>-83.426000000000002</v>
      </c>
      <c r="AW164" s="136">
        <v>-81.861000000000004</v>
      </c>
      <c r="AX164" s="136">
        <v>-93.198000000000008</v>
      </c>
      <c r="AY164" s="136">
        <v>-37.594000000000001</v>
      </c>
      <c r="AZ164" s="103">
        <v>-296.07900000000001</v>
      </c>
      <c r="BA164" s="136">
        <v>-99.733999999999995</v>
      </c>
      <c r="BC164" s="165">
        <f t="shared" si="30"/>
        <v>0.19547862776592417</v>
      </c>
      <c r="BD164" s="463"/>
    </row>
    <row r="165" spans="1:56" customFormat="1">
      <c r="A165" s="21" t="s">
        <v>221</v>
      </c>
      <c r="B165" s="329" t="s">
        <v>48</v>
      </c>
      <c r="C165" s="98">
        <v>0</v>
      </c>
      <c r="D165" s="98">
        <v>0</v>
      </c>
      <c r="E165" s="98">
        <v>0</v>
      </c>
      <c r="F165" s="98">
        <v>0</v>
      </c>
      <c r="G165" s="103">
        <f t="shared" si="29"/>
        <v>0</v>
      </c>
      <c r="H165" s="98">
        <v>0</v>
      </c>
      <c r="I165" s="98">
        <v>0</v>
      </c>
      <c r="J165" s="72">
        <v>0</v>
      </c>
      <c r="K165" s="72">
        <v>0</v>
      </c>
      <c r="L165" s="103">
        <v>0</v>
      </c>
      <c r="M165" s="136">
        <v>0</v>
      </c>
      <c r="N165" s="136">
        <v>0</v>
      </c>
      <c r="O165" s="136">
        <v>0</v>
      </c>
      <c r="P165" s="136">
        <v>0</v>
      </c>
      <c r="Q165" s="103">
        <v>0</v>
      </c>
      <c r="R165" s="136">
        <v>0</v>
      </c>
      <c r="S165" s="136">
        <v>0</v>
      </c>
      <c r="T165" s="136">
        <v>0</v>
      </c>
      <c r="U165" s="136">
        <v>0</v>
      </c>
      <c r="V165" s="103">
        <v>0</v>
      </c>
      <c r="W165" s="136">
        <v>0</v>
      </c>
      <c r="X165" s="136">
        <v>0</v>
      </c>
      <c r="Y165" s="136">
        <v>0</v>
      </c>
      <c r="Z165" s="136">
        <v>0</v>
      </c>
      <c r="AA165" s="103">
        <v>0</v>
      </c>
      <c r="AB165" s="136">
        <v>0</v>
      </c>
      <c r="AC165" s="136">
        <v>0</v>
      </c>
      <c r="AD165" s="136">
        <v>0</v>
      </c>
      <c r="AE165" s="136">
        <v>0</v>
      </c>
      <c r="AF165" s="103">
        <v>0</v>
      </c>
      <c r="AG165" s="136">
        <v>0</v>
      </c>
      <c r="AH165" s="136">
        <v>0</v>
      </c>
      <c r="AI165" s="136">
        <v>0</v>
      </c>
      <c r="AJ165" s="136">
        <v>0</v>
      </c>
      <c r="AK165" s="103">
        <v>0</v>
      </c>
      <c r="AL165" s="136">
        <v>0</v>
      </c>
      <c r="AM165" s="136">
        <v>0</v>
      </c>
      <c r="AN165" s="136">
        <v>0</v>
      </c>
      <c r="AO165" s="136">
        <v>0</v>
      </c>
      <c r="AP165" s="136">
        <v>0</v>
      </c>
      <c r="AQ165" s="279">
        <v>0</v>
      </c>
      <c r="AR165" s="136">
        <v>0</v>
      </c>
      <c r="AS165" s="279">
        <f t="shared" si="31"/>
        <v>0</v>
      </c>
      <c r="AT165" s="103">
        <v>0</v>
      </c>
      <c r="AU165" s="103">
        <v>0</v>
      </c>
      <c r="AV165" s="136">
        <v>0</v>
      </c>
      <c r="AW165" s="136">
        <v>0</v>
      </c>
      <c r="AX165" s="136">
        <v>0</v>
      </c>
      <c r="AY165" s="136">
        <v>0</v>
      </c>
      <c r="AZ165" s="103">
        <v>0</v>
      </c>
      <c r="BA165" s="136">
        <v>0</v>
      </c>
      <c r="BC165" s="165" t="str">
        <f t="shared" si="30"/>
        <v>ns</v>
      </c>
      <c r="BD165" s="463"/>
    </row>
    <row r="166" spans="1:56" customFormat="1">
      <c r="A166" s="21" t="s">
        <v>222</v>
      </c>
      <c r="B166" s="328" t="s">
        <v>50</v>
      </c>
      <c r="C166" s="60">
        <v>54</v>
      </c>
      <c r="D166" s="60">
        <v>74</v>
      </c>
      <c r="E166" s="60">
        <v>52</v>
      </c>
      <c r="F166" s="60">
        <v>30</v>
      </c>
      <c r="G166" s="61">
        <f t="shared" si="29"/>
        <v>210</v>
      </c>
      <c r="H166" s="60">
        <v>50.927</v>
      </c>
      <c r="I166" s="60">
        <v>59.497999999999998</v>
      </c>
      <c r="J166" s="74">
        <v>65.948999999999998</v>
      </c>
      <c r="K166" s="74">
        <v>51.704000000000001</v>
      </c>
      <c r="L166" s="61">
        <v>228.07799999999997</v>
      </c>
      <c r="M166" s="139">
        <v>55.215000000000003</v>
      </c>
      <c r="N166" s="139">
        <v>68.694999999999993</v>
      </c>
      <c r="O166" s="139">
        <v>57.369100000000003</v>
      </c>
      <c r="P166" s="139">
        <v>41.736999999999995</v>
      </c>
      <c r="Q166" s="61">
        <v>223.01609999999999</v>
      </c>
      <c r="R166" s="139">
        <v>54.792000000000002</v>
      </c>
      <c r="S166" s="139">
        <v>77.575999999999993</v>
      </c>
      <c r="T166" s="139">
        <v>67.119</v>
      </c>
      <c r="U166" s="139">
        <v>71.55</v>
      </c>
      <c r="V166" s="61">
        <v>271.03700000000003</v>
      </c>
      <c r="W166" s="139">
        <v>58.679000000000002</v>
      </c>
      <c r="X166" s="139">
        <v>81.468000000000004</v>
      </c>
      <c r="Y166" s="139">
        <v>82.42</v>
      </c>
      <c r="Z166" s="139">
        <v>73.209000000000003</v>
      </c>
      <c r="AA166" s="61">
        <v>295.77600000000001</v>
      </c>
      <c r="AB166" s="139">
        <v>47.619</v>
      </c>
      <c r="AC166" s="139">
        <v>34.497999999999998</v>
      </c>
      <c r="AD166" s="139">
        <v>70.540000000000006</v>
      </c>
      <c r="AE166" s="139">
        <v>45.510999999999996</v>
      </c>
      <c r="AF166" s="61">
        <v>198.16800000000001</v>
      </c>
      <c r="AG166" s="139">
        <v>82.576999999999998</v>
      </c>
      <c r="AH166" s="139">
        <v>99.038960399999951</v>
      </c>
      <c r="AI166" s="139">
        <v>112.27965202</v>
      </c>
      <c r="AJ166" s="139">
        <v>28.043461280000002</v>
      </c>
      <c r="AK166" s="61">
        <v>321.93907369999994</v>
      </c>
      <c r="AL166" s="139">
        <v>126.27022546999999</v>
      </c>
      <c r="AM166" s="139">
        <v>126.27022546999999</v>
      </c>
      <c r="AN166" s="139">
        <v>127.03283475324599</v>
      </c>
      <c r="AO166" s="139">
        <v>127.03283475324599</v>
      </c>
      <c r="AP166" s="139">
        <v>128.928134755804</v>
      </c>
      <c r="AQ166" s="280">
        <v>128.928134755803</v>
      </c>
      <c r="AR166" s="139">
        <v>46.369117411020994</v>
      </c>
      <c r="AS166" s="280">
        <f t="shared" si="31"/>
        <v>46.369117411021932</v>
      </c>
      <c r="AT166" s="61">
        <v>428.60031239007094</v>
      </c>
      <c r="AU166" s="61">
        <v>428.60031239007094</v>
      </c>
      <c r="AV166" s="139">
        <v>205.37597194347899</v>
      </c>
      <c r="AW166" s="139">
        <v>192.86781664583299</v>
      </c>
      <c r="AX166" s="139">
        <v>213.15952062205301</v>
      </c>
      <c r="AY166" s="139">
        <v>82.907344777146392</v>
      </c>
      <c r="AZ166" s="61">
        <v>694.31065398851104</v>
      </c>
      <c r="BA166" s="139">
        <v>231.89</v>
      </c>
      <c r="BC166" s="165">
        <f t="shared" si="30"/>
        <v>0.12909995169161204</v>
      </c>
      <c r="BD166" s="463"/>
    </row>
    <row r="167" spans="1:56" customFormat="1">
      <c r="A167" s="21" t="s">
        <v>223</v>
      </c>
      <c r="B167" s="329" t="s">
        <v>52</v>
      </c>
      <c r="C167" s="98">
        <v>-15</v>
      </c>
      <c r="D167" s="98">
        <v>-20</v>
      </c>
      <c r="E167" s="98">
        <v>-14</v>
      </c>
      <c r="F167" s="98">
        <v>-8</v>
      </c>
      <c r="G167" s="103">
        <f t="shared" si="29"/>
        <v>-57</v>
      </c>
      <c r="H167" s="98">
        <v>-13.4331982446975</v>
      </c>
      <c r="I167" s="98">
        <v>-16.2409922091779</v>
      </c>
      <c r="J167" s="98">
        <v>-17.779990032488801</v>
      </c>
      <c r="K167" s="98">
        <v>-14.505376070578379</v>
      </c>
      <c r="L167" s="103">
        <v>-61.959556556942502</v>
      </c>
      <c r="M167" s="136">
        <v>-14.983352194575501</v>
      </c>
      <c r="N167" s="136">
        <v>-18.891425122376202</v>
      </c>
      <c r="O167" s="136">
        <v>-16.482397045781401</v>
      </c>
      <c r="P167" s="136">
        <v>-12.08481939971842</v>
      </c>
      <c r="Q167" s="103">
        <v>-62.441993762451503</v>
      </c>
      <c r="R167" s="136">
        <v>-15.3163885907012</v>
      </c>
      <c r="S167" s="136">
        <v>-22.119903931989299</v>
      </c>
      <c r="T167" s="136">
        <v>-18.467774738411702</v>
      </c>
      <c r="U167" s="136">
        <v>-19.176238134201199</v>
      </c>
      <c r="V167" s="103">
        <v>-75.080305395303412</v>
      </c>
      <c r="W167" s="136">
        <v>-16.020144910032499</v>
      </c>
      <c r="X167" s="136">
        <v>-22.132253434965101</v>
      </c>
      <c r="Y167" s="136">
        <v>-21.952775170194201</v>
      </c>
      <c r="Z167" s="136">
        <v>-19.552893329461199</v>
      </c>
      <c r="AA167" s="103">
        <v>-79.658066844653007</v>
      </c>
      <c r="AB167" s="136">
        <v>-13.238234856172101</v>
      </c>
      <c r="AC167" s="136">
        <v>-9.5107403837745501</v>
      </c>
      <c r="AD167" s="136">
        <v>-18.7262536340134</v>
      </c>
      <c r="AE167" s="136">
        <v>-12.496343430259399</v>
      </c>
      <c r="AF167" s="103">
        <v>-53.971572304219499</v>
      </c>
      <c r="AG167" s="136">
        <v>-21.846483832435801</v>
      </c>
      <c r="AH167" s="136">
        <v>-26.506943853971009</v>
      </c>
      <c r="AI167" s="136">
        <v>-22.53511488326459</v>
      </c>
      <c r="AJ167" s="136">
        <v>-6.854881027587421</v>
      </c>
      <c r="AK167" s="103">
        <v>-77.743423597258911</v>
      </c>
      <c r="AL167" s="136">
        <v>-30.974185540197897</v>
      </c>
      <c r="AM167" s="136">
        <v>-30.974185540197897</v>
      </c>
      <c r="AN167" s="136">
        <v>-24.728550688342299</v>
      </c>
      <c r="AO167" s="136">
        <v>-24.728550688342203</v>
      </c>
      <c r="AP167" s="136">
        <v>-28.376037159767101</v>
      </c>
      <c r="AQ167" s="279">
        <v>-28.376037159767193</v>
      </c>
      <c r="AR167" s="136">
        <v>-10.3267550867116</v>
      </c>
      <c r="AS167" s="279">
        <f t="shared" si="31"/>
        <v>-10.326755086711707</v>
      </c>
      <c r="AT167" s="103">
        <v>-94.405528475018997</v>
      </c>
      <c r="AU167" s="103">
        <v>-94.405528475018997</v>
      </c>
      <c r="AV167" s="136">
        <v>-45.5919305247605</v>
      </c>
      <c r="AW167" s="136">
        <v>-42.853664108457302</v>
      </c>
      <c r="AX167" s="136">
        <v>-47.433579924436799</v>
      </c>
      <c r="AY167" s="136">
        <v>-18.852483622411</v>
      </c>
      <c r="AZ167" s="103">
        <v>-154.73165818006601</v>
      </c>
      <c r="BA167" s="136">
        <v>-51.895338082704399</v>
      </c>
      <c r="BC167" s="165">
        <f t="shared" si="30"/>
        <v>0.13825708815994497</v>
      </c>
      <c r="BD167" s="463"/>
    </row>
    <row r="168" spans="1:56" customFormat="1">
      <c r="A168" s="21" t="s">
        <v>224</v>
      </c>
      <c r="B168" s="331" t="s">
        <v>54</v>
      </c>
      <c r="C168" s="61">
        <v>39</v>
      </c>
      <c r="D168" s="61">
        <v>54</v>
      </c>
      <c r="E168" s="61">
        <v>38</v>
      </c>
      <c r="F168" s="61">
        <v>22</v>
      </c>
      <c r="G168" s="61">
        <f t="shared" si="29"/>
        <v>153</v>
      </c>
      <c r="H168" s="61">
        <v>37.493801755302499</v>
      </c>
      <c r="I168" s="61">
        <v>43.257007790822101</v>
      </c>
      <c r="J168" s="75">
        <v>48.169009967511201</v>
      </c>
      <c r="K168" s="75">
        <v>37.198623929421601</v>
      </c>
      <c r="L168" s="61">
        <v>166.118443443057</v>
      </c>
      <c r="M168" s="140">
        <v>40.231647805424501</v>
      </c>
      <c r="N168" s="140">
        <v>49.803574877623802</v>
      </c>
      <c r="O168" s="140">
        <v>40.886702954218599</v>
      </c>
      <c r="P168" s="140">
        <v>29.6521806002816</v>
      </c>
      <c r="Q168" s="61">
        <v>160.57410623754799</v>
      </c>
      <c r="R168" s="140">
        <v>39.4756114092988</v>
      </c>
      <c r="S168" s="140">
        <v>55.456096068010595</v>
      </c>
      <c r="T168" s="140">
        <v>48.651225261588301</v>
      </c>
      <c r="U168" s="140">
        <v>52.373761865798805</v>
      </c>
      <c r="V168" s="61">
        <v>195.95669460469699</v>
      </c>
      <c r="W168" s="140">
        <v>42.658855089967503</v>
      </c>
      <c r="X168" s="140">
        <v>59.335746565034903</v>
      </c>
      <c r="Y168" s="140">
        <v>60.467224829805801</v>
      </c>
      <c r="Z168" s="140">
        <v>53.656106670538797</v>
      </c>
      <c r="AA168" s="61">
        <v>216.117933155347</v>
      </c>
      <c r="AB168" s="140">
        <v>34.380765143827901</v>
      </c>
      <c r="AC168" s="140">
        <v>24.987259616225501</v>
      </c>
      <c r="AD168" s="140">
        <v>51.813746365986603</v>
      </c>
      <c r="AE168" s="140">
        <v>33.014656569740602</v>
      </c>
      <c r="AF168" s="61">
        <v>144.19642769578101</v>
      </c>
      <c r="AG168" s="140">
        <v>60.730516167564303</v>
      </c>
      <c r="AH168" s="140">
        <v>72.532016546028956</v>
      </c>
      <c r="AI168" s="140">
        <v>89.744537136735403</v>
      </c>
      <c r="AJ168" s="140">
        <v>21.188580252412578</v>
      </c>
      <c r="AK168" s="61">
        <v>244.19565010274107</v>
      </c>
      <c r="AL168" s="140">
        <v>95.296039929802092</v>
      </c>
      <c r="AM168" s="140">
        <v>95.296039929802092</v>
      </c>
      <c r="AN168" s="140">
        <v>102.3042840649036</v>
      </c>
      <c r="AO168" s="140">
        <v>102.30428406490391</v>
      </c>
      <c r="AP168" s="140">
        <v>100.55209759603599</v>
      </c>
      <c r="AQ168" s="280">
        <v>100.55209759603599</v>
      </c>
      <c r="AR168" s="140">
        <v>36.042362324308982</v>
      </c>
      <c r="AS168" s="280">
        <f t="shared" si="31"/>
        <v>36.042362324309011</v>
      </c>
      <c r="AT168" s="61">
        <v>334.19478391505197</v>
      </c>
      <c r="AU168" s="61">
        <v>334.194783915051</v>
      </c>
      <c r="AV168" s="140">
        <v>159.784041418718</v>
      </c>
      <c r="AW168" s="140">
        <v>150.01415253737599</v>
      </c>
      <c r="AX168" s="140">
        <v>165.72594069761601</v>
      </c>
      <c r="AY168" s="140">
        <v>64.054861154735391</v>
      </c>
      <c r="AZ168" s="61">
        <v>539.57899580844503</v>
      </c>
      <c r="BA168" s="140">
        <v>179.99466191729599</v>
      </c>
      <c r="BC168" s="165">
        <f t="shared" si="30"/>
        <v>0.12648710296177557</v>
      </c>
      <c r="BD168" s="463"/>
    </row>
    <row r="169" spans="1:56" customFormat="1">
      <c r="A169" s="21"/>
      <c r="B169" s="85"/>
      <c r="C169" s="85"/>
      <c r="D169" s="85"/>
      <c r="E169" s="85"/>
      <c r="F169" s="85"/>
      <c r="G169" s="85"/>
      <c r="H169" s="98"/>
      <c r="I169" s="98"/>
      <c r="J169" s="98"/>
      <c r="K169" s="98"/>
      <c r="L169" s="85"/>
      <c r="M169" s="135"/>
      <c r="N169" s="135"/>
      <c r="O169" s="135"/>
      <c r="P169" s="135"/>
      <c r="Q169" s="85"/>
      <c r="R169" s="135"/>
      <c r="S169" s="135"/>
      <c r="T169" s="135"/>
      <c r="U169" s="135"/>
      <c r="V169" s="8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413"/>
      <c r="AT169" s="135"/>
      <c r="AU169" s="135"/>
      <c r="AV169" s="135"/>
      <c r="AW169" s="135"/>
      <c r="AX169" s="135"/>
      <c r="AY169" s="135"/>
      <c r="AZ169" s="135"/>
      <c r="BA169" s="135"/>
      <c r="BC169" s="165"/>
      <c r="BD169" s="463"/>
    </row>
    <row r="170" spans="1:56" customFormat="1" ht="16.5" thickBot="1">
      <c r="A170" s="21"/>
      <c r="B170" s="115" t="s">
        <v>225</v>
      </c>
      <c r="C170" s="100"/>
      <c r="D170" s="100"/>
      <c r="E170" s="100"/>
      <c r="F170" s="100"/>
      <c r="G170" s="100"/>
      <c r="H170" s="150"/>
      <c r="I170" s="150"/>
      <c r="J170" s="150"/>
      <c r="K170" s="150"/>
      <c r="L170" s="100"/>
      <c r="M170" s="151"/>
      <c r="N170" s="151"/>
      <c r="O170" s="151"/>
      <c r="P170" s="151"/>
      <c r="Q170" s="100"/>
      <c r="R170" s="151"/>
      <c r="S170" s="151"/>
      <c r="T170" s="151"/>
      <c r="U170" s="151"/>
      <c r="V170" s="100"/>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414"/>
      <c r="AT170" s="151"/>
      <c r="AU170" s="151"/>
      <c r="AV170" s="151"/>
      <c r="AW170" s="151"/>
      <c r="AX170" s="151"/>
      <c r="AY170" s="151"/>
      <c r="AZ170" s="151"/>
      <c r="BA170" s="151"/>
      <c r="BC170" s="371"/>
      <c r="BD170" s="463"/>
    </row>
    <row r="171" spans="1:56" customFormat="1">
      <c r="A171" s="21"/>
      <c r="B171" s="85"/>
      <c r="C171" s="85"/>
      <c r="D171" s="85"/>
      <c r="E171" s="85"/>
      <c r="F171" s="85"/>
      <c r="G171" s="85"/>
      <c r="H171" s="98"/>
      <c r="I171" s="98"/>
      <c r="J171" s="98"/>
      <c r="K171" s="98"/>
      <c r="L171" s="85"/>
      <c r="M171" s="135"/>
      <c r="N171" s="135"/>
      <c r="O171" s="135"/>
      <c r="P171" s="135"/>
      <c r="Q171" s="85"/>
      <c r="R171" s="135"/>
      <c r="S171" s="135"/>
      <c r="T171" s="135"/>
      <c r="U171" s="135"/>
      <c r="V171" s="85"/>
      <c r="W171" s="135"/>
      <c r="X171" s="135"/>
      <c r="Y171" s="135"/>
      <c r="Z171" s="135"/>
      <c r="AA171" s="135"/>
      <c r="AB171" s="135"/>
      <c r="AC171" s="135"/>
      <c r="AD171" s="135"/>
      <c r="AE171" s="135"/>
      <c r="AF171" s="135"/>
      <c r="AG171" s="135"/>
      <c r="AH171" s="135"/>
      <c r="AI171" s="135"/>
      <c r="AJ171" s="135"/>
      <c r="AK171" s="135"/>
      <c r="AL171" s="135"/>
      <c r="AM171" s="138" t="str">
        <f>+$AM$13</f>
        <v>IFRS 17</v>
      </c>
      <c r="AN171" s="135"/>
      <c r="AO171" s="138" t="str">
        <f>+$AM$13</f>
        <v>IFRS 17</v>
      </c>
      <c r="AP171" s="135"/>
      <c r="AQ171" s="138"/>
      <c r="AR171" s="135"/>
      <c r="AS171" s="410" t="str">
        <f>+$AM$13</f>
        <v>IFRS 17</v>
      </c>
      <c r="AT171" s="135"/>
      <c r="AU171" s="138" t="s">
        <v>596</v>
      </c>
      <c r="AV171" s="135"/>
      <c r="AW171" s="135"/>
      <c r="AX171" s="135"/>
      <c r="AY171" s="135"/>
      <c r="AZ171" s="135"/>
      <c r="BA171" s="135"/>
      <c r="BC171" s="167"/>
      <c r="BD171" s="463"/>
    </row>
    <row r="172" spans="1:56" customFormat="1" ht="25.5">
      <c r="A172" s="21"/>
      <c r="B172" s="333" t="s">
        <v>24</v>
      </c>
      <c r="C172" s="102" t="str">
        <f t="shared" ref="C172:BA172" si="32">C$14</f>
        <v>Q1-15
Underlying</v>
      </c>
      <c r="D172" s="102" t="str">
        <f t="shared" si="32"/>
        <v>Q2-15
Underlying</v>
      </c>
      <c r="E172" s="102" t="str">
        <f t="shared" si="32"/>
        <v>Q3-15
Underlying</v>
      </c>
      <c r="F172" s="102" t="str">
        <f t="shared" si="32"/>
        <v>Q4-15
Underlying</v>
      </c>
      <c r="G172" s="102" t="str">
        <f t="shared" si="32"/>
        <v>FY-2015
Underlying</v>
      </c>
      <c r="H172" s="102" t="str">
        <f t="shared" si="32"/>
        <v>Q1-16
Underlying</v>
      </c>
      <c r="I172" s="102" t="str">
        <f t="shared" si="32"/>
        <v>Q2-16
Underlying</v>
      </c>
      <c r="J172" s="102" t="str">
        <f t="shared" si="32"/>
        <v>Q3-16
Underlying</v>
      </c>
      <c r="K172" s="102" t="str">
        <f t="shared" si="32"/>
        <v>Q4-16
Underlying</v>
      </c>
      <c r="L172" s="102" t="str">
        <f t="shared" si="32"/>
        <v>FY-2016
Underlying</v>
      </c>
      <c r="M172" s="138" t="s">
        <v>540</v>
      </c>
      <c r="N172" s="138" t="s">
        <v>541</v>
      </c>
      <c r="O172" s="138" t="s">
        <v>542</v>
      </c>
      <c r="P172" s="138" t="s">
        <v>543</v>
      </c>
      <c r="Q172" s="102" t="s">
        <v>544</v>
      </c>
      <c r="R172" s="138" t="s">
        <v>545</v>
      </c>
      <c r="S172" s="138" t="s">
        <v>546</v>
      </c>
      <c r="T172" s="138" t="s">
        <v>547</v>
      </c>
      <c r="U172" s="138" t="s">
        <v>548</v>
      </c>
      <c r="V172" s="102" t="s">
        <v>549</v>
      </c>
      <c r="W172" s="138" t="s">
        <v>550</v>
      </c>
      <c r="X172" s="138" t="s">
        <v>551</v>
      </c>
      <c r="Y172" s="138" t="s">
        <v>552</v>
      </c>
      <c r="Z172" s="138" t="s">
        <v>553</v>
      </c>
      <c r="AA172" s="138" t="s">
        <v>554</v>
      </c>
      <c r="AB172" s="138" t="s">
        <v>555</v>
      </c>
      <c r="AC172" s="138" t="s">
        <v>556</v>
      </c>
      <c r="AD172" s="138" t="s">
        <v>557</v>
      </c>
      <c r="AE172" s="138" t="s">
        <v>558</v>
      </c>
      <c r="AF172" s="138" t="s">
        <v>559</v>
      </c>
      <c r="AG172" s="138" t="s">
        <v>560</v>
      </c>
      <c r="AH172" s="138" t="s">
        <v>561</v>
      </c>
      <c r="AI172" s="138" t="s">
        <v>562</v>
      </c>
      <c r="AJ172" s="138" t="s">
        <v>563</v>
      </c>
      <c r="AK172" s="138" t="s">
        <v>564</v>
      </c>
      <c r="AL172" s="138" t="s">
        <v>565</v>
      </c>
      <c r="AM172" s="138" t="str">
        <f t="shared" si="32"/>
        <v>Q1-22
Underlying</v>
      </c>
      <c r="AN172" s="138" t="s">
        <v>572</v>
      </c>
      <c r="AO172" s="138" t="str">
        <f t="shared" si="32"/>
        <v>Q2-22
Underlying</v>
      </c>
      <c r="AP172" s="138" t="s">
        <v>577</v>
      </c>
      <c r="AQ172" s="153" t="str">
        <f t="shared" si="32"/>
        <v>Q3-22
Underlying</v>
      </c>
      <c r="AR172" s="138" t="s">
        <v>602</v>
      </c>
      <c r="AS172" s="415" t="str">
        <f>AS153</f>
        <v>Q4-22
Underlying</v>
      </c>
      <c r="AT172" s="153" t="s">
        <v>603</v>
      </c>
      <c r="AU172" s="138" t="s">
        <v>609</v>
      </c>
      <c r="AV172" s="138" t="s">
        <v>607</v>
      </c>
      <c r="AW172" s="138" t="s">
        <v>616</v>
      </c>
      <c r="AX172" s="138" t="s">
        <v>621</v>
      </c>
      <c r="AY172" s="138" t="s">
        <v>629</v>
      </c>
      <c r="AZ172" s="153" t="s">
        <v>630</v>
      </c>
      <c r="BA172" s="138" t="str">
        <f t="shared" si="32"/>
        <v>Q1-24
Underlying</v>
      </c>
      <c r="BC172" s="370" t="str">
        <f>LEFT($AV:$AV,2)&amp;"/"&amp;LEFT(BA:BA,2)</f>
        <v>Q1/Q1</v>
      </c>
      <c r="BD172" s="463"/>
    </row>
    <row r="173" spans="1:56" customFormat="1">
      <c r="A173" s="21"/>
      <c r="B173" s="327"/>
      <c r="C173" s="85"/>
      <c r="D173" s="85"/>
      <c r="E173" s="85"/>
      <c r="F173" s="85"/>
      <c r="G173" s="85"/>
      <c r="H173" s="98"/>
      <c r="I173" s="98"/>
      <c r="J173" s="98"/>
      <c r="K173" s="98"/>
      <c r="L173" s="85"/>
      <c r="M173" s="135"/>
      <c r="N173" s="135"/>
      <c r="O173" s="135"/>
      <c r="P173" s="135"/>
      <c r="Q173" s="85"/>
      <c r="R173" s="135"/>
      <c r="S173" s="135"/>
      <c r="T173" s="135"/>
      <c r="U173" s="135"/>
      <c r="V173" s="8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413"/>
      <c r="AT173" s="135"/>
      <c r="AU173" s="135"/>
      <c r="AV173" s="135"/>
      <c r="AW173" s="135"/>
      <c r="AX173" s="135"/>
      <c r="AY173" s="135"/>
      <c r="AZ173" s="135"/>
      <c r="BA173" s="135"/>
      <c r="BC173" s="341"/>
      <c r="BD173" s="463"/>
    </row>
    <row r="174" spans="1:56" customFormat="1">
      <c r="A174" s="21" t="s">
        <v>226</v>
      </c>
      <c r="B174" s="328" t="s">
        <v>26</v>
      </c>
      <c r="C174" s="60">
        <v>226</v>
      </c>
      <c r="D174" s="60">
        <v>244</v>
      </c>
      <c r="E174" s="60">
        <v>230</v>
      </c>
      <c r="F174" s="60">
        <v>233</v>
      </c>
      <c r="G174" s="61">
        <f t="shared" ref="G174:G186" si="33">SUM(C174:F174)</f>
        <v>933</v>
      </c>
      <c r="H174" s="60">
        <v>226.11893180749499</v>
      </c>
      <c r="I174" s="60">
        <v>224.018780472961</v>
      </c>
      <c r="J174" s="74">
        <v>226.689670324215</v>
      </c>
      <c r="K174" s="74">
        <v>202.535299590732</v>
      </c>
      <c r="L174" s="61">
        <v>879.36268219540295</v>
      </c>
      <c r="M174" s="139">
        <v>206.175937344435</v>
      </c>
      <c r="N174" s="139">
        <v>202.754820229128</v>
      </c>
      <c r="O174" s="139">
        <v>206.30443424034601</v>
      </c>
      <c r="P174" s="139">
        <v>204.90513564228195</v>
      </c>
      <c r="Q174" s="61">
        <v>820.14032745619011</v>
      </c>
      <c r="R174" s="139">
        <v>206.62904857053499</v>
      </c>
      <c r="S174" s="139">
        <v>211.897786998561</v>
      </c>
      <c r="T174" s="139">
        <v>209.13012656237601</v>
      </c>
      <c r="U174" s="139">
        <v>219.68028997292899</v>
      </c>
      <c r="V174" s="61">
        <v>847.33725210440105</v>
      </c>
      <c r="W174" s="139">
        <v>224.30136098015299</v>
      </c>
      <c r="X174" s="139">
        <v>231.90880037981199</v>
      </c>
      <c r="Y174" s="139">
        <v>229.58144304153799</v>
      </c>
      <c r="Z174" s="139">
        <v>227.20069609989901</v>
      </c>
      <c r="AA174" s="61">
        <v>912.99230050140204</v>
      </c>
      <c r="AB174" s="139">
        <v>226.182429115931</v>
      </c>
      <c r="AC174" s="139">
        <v>209.14707946226301</v>
      </c>
      <c r="AD174" s="139">
        <v>194.96898736737401</v>
      </c>
      <c r="AE174" s="139">
        <v>202.31123574118101</v>
      </c>
      <c r="AF174" s="61">
        <v>832.60973168674798</v>
      </c>
      <c r="AG174" s="139">
        <v>205.569646409168</v>
      </c>
      <c r="AH174" s="139">
        <v>218.832811876649</v>
      </c>
      <c r="AI174" s="139">
        <v>184.32540670660023</v>
      </c>
      <c r="AJ174" s="139">
        <v>227.26745456505199</v>
      </c>
      <c r="AK174" s="61">
        <v>835.9953195574692</v>
      </c>
      <c r="AL174" s="139">
        <v>167.329129337106</v>
      </c>
      <c r="AM174" s="139">
        <v>167.329129337106</v>
      </c>
      <c r="AN174" s="139">
        <v>190.25629569472</v>
      </c>
      <c r="AO174" s="139">
        <v>190.25629569472</v>
      </c>
      <c r="AP174" s="139">
        <v>207.162983270935</v>
      </c>
      <c r="AQ174" s="280">
        <v>207.16298327093506</v>
      </c>
      <c r="AR174" s="139">
        <v>212.22116386943799</v>
      </c>
      <c r="AS174" s="280">
        <f>AU174-AM174-AO174-AQ174</f>
        <v>212.22116386943799</v>
      </c>
      <c r="AT174" s="61">
        <v>776.96957217219904</v>
      </c>
      <c r="AU174" s="61">
        <v>776.96957217219904</v>
      </c>
      <c r="AV174" s="139">
        <v>208.076894679943</v>
      </c>
      <c r="AW174" s="139">
        <v>222.316241624724</v>
      </c>
      <c r="AX174" s="139">
        <v>240.705803371488</v>
      </c>
      <c r="AY174" s="139">
        <v>260.05725237060898</v>
      </c>
      <c r="AZ174" s="61">
        <v>931.15619204676398</v>
      </c>
      <c r="BA174" s="139">
        <v>282.62595056378302</v>
      </c>
      <c r="BC174" s="165">
        <f t="shared" ref="BC174:BC186" si="34">IF(ISERROR($BA174/AV174),"ns",IF($BA174/AV174&gt;200%,"x"&amp;(ROUND($BA174/AV174,1)),IF($BA174/AV174&lt;0,"ns",$BA174/AV174-1)))</f>
        <v>0.35827647273623975</v>
      </c>
      <c r="BD174" s="463"/>
    </row>
    <row r="175" spans="1:56" customFormat="1">
      <c r="A175" s="21" t="s">
        <v>227</v>
      </c>
      <c r="B175" s="329" t="s">
        <v>28</v>
      </c>
      <c r="C175" s="98">
        <v>-152</v>
      </c>
      <c r="D175" s="98">
        <v>-130</v>
      </c>
      <c r="E175" s="98">
        <v>-124</v>
      </c>
      <c r="F175" s="98">
        <v>-151</v>
      </c>
      <c r="G175" s="103">
        <f t="shared" si="33"/>
        <v>-557</v>
      </c>
      <c r="H175" s="98">
        <v>-141.23110902467999</v>
      </c>
      <c r="I175" s="98">
        <v>-131.84359744394001</v>
      </c>
      <c r="J175" s="72">
        <v>-128.75445902991399</v>
      </c>
      <c r="K175" s="72">
        <v>-128.43797144276101</v>
      </c>
      <c r="L175" s="103">
        <v>-530.26713694129501</v>
      </c>
      <c r="M175" s="136">
        <v>-131.705628923658</v>
      </c>
      <c r="N175" s="136">
        <v>-121.00255248923401</v>
      </c>
      <c r="O175" s="136">
        <v>-121.335076893536</v>
      </c>
      <c r="P175" s="136">
        <v>-134.08791384064995</v>
      </c>
      <c r="Q175" s="103">
        <v>-508.13117214707995</v>
      </c>
      <c r="R175" s="136">
        <v>-134.84748941124101</v>
      </c>
      <c r="S175" s="136">
        <v>-127.30352108217799</v>
      </c>
      <c r="T175" s="136">
        <v>-126.260405855475</v>
      </c>
      <c r="U175" s="136">
        <v>-135.94605598881199</v>
      </c>
      <c r="V175" s="103">
        <v>-524.35747233770599</v>
      </c>
      <c r="W175" s="136">
        <v>-136.18039547209901</v>
      </c>
      <c r="X175" s="136">
        <v>-140.69087192888699</v>
      </c>
      <c r="Y175" s="136">
        <v>-138.42651217847799</v>
      </c>
      <c r="Z175" s="136">
        <v>-136.20399544744899</v>
      </c>
      <c r="AA175" s="103">
        <v>-551.50177502691201</v>
      </c>
      <c r="AB175" s="136">
        <v>-142.99436023195599</v>
      </c>
      <c r="AC175" s="136">
        <v>-129.92364289882701</v>
      </c>
      <c r="AD175" s="136">
        <v>-133.547571376505</v>
      </c>
      <c r="AE175" s="136">
        <v>-132.36945285501901</v>
      </c>
      <c r="AF175" s="103">
        <v>-538.83502736230594</v>
      </c>
      <c r="AG175" s="136">
        <v>-135.612075749827</v>
      </c>
      <c r="AH175" s="136">
        <v>-132.66911445231401</v>
      </c>
      <c r="AI175" s="136">
        <v>-111.8463406669416</v>
      </c>
      <c r="AJ175" s="136">
        <v>-142.16856373043899</v>
      </c>
      <c r="AK175" s="103">
        <v>-522.29609459952064</v>
      </c>
      <c r="AL175" s="136">
        <v>-110.425269602814</v>
      </c>
      <c r="AM175" s="136">
        <v>-110.425269602814</v>
      </c>
      <c r="AN175" s="136">
        <v>-107.08338168611</v>
      </c>
      <c r="AO175" s="136">
        <v>-107.0833816861097</v>
      </c>
      <c r="AP175" s="136">
        <v>-109.594034433115</v>
      </c>
      <c r="AQ175" s="279">
        <v>-109.59403443311504</v>
      </c>
      <c r="AR175" s="136">
        <v>-109.395321882103</v>
      </c>
      <c r="AS175" s="279">
        <f t="shared" ref="AS175:AS186" si="35">AU175-AM175-AO175-AQ175</f>
        <v>-109.39532188210325</v>
      </c>
      <c r="AT175" s="103">
        <v>-436.498007604142</v>
      </c>
      <c r="AU175" s="103">
        <v>-436.498007604142</v>
      </c>
      <c r="AV175" s="136">
        <v>-112.02281882266</v>
      </c>
      <c r="AW175" s="136">
        <v>-106.247691726136</v>
      </c>
      <c r="AX175" s="136">
        <v>-109.81208915021601</v>
      </c>
      <c r="AY175" s="136">
        <v>-127.97302572260101</v>
      </c>
      <c r="AZ175" s="103">
        <v>-456.055625421613</v>
      </c>
      <c r="BA175" s="136">
        <v>-123.63050368894501</v>
      </c>
      <c r="BC175" s="165">
        <f t="shared" si="34"/>
        <v>0.10361893218078011</v>
      </c>
      <c r="BD175" s="463"/>
    </row>
    <row r="176" spans="1:56" customFormat="1">
      <c r="A176" s="21" t="s">
        <v>228</v>
      </c>
      <c r="B176" s="328" t="s">
        <v>32</v>
      </c>
      <c r="C176" s="60">
        <v>74</v>
      </c>
      <c r="D176" s="60">
        <v>114</v>
      </c>
      <c r="E176" s="60">
        <v>106</v>
      </c>
      <c r="F176" s="60">
        <v>82</v>
      </c>
      <c r="G176" s="61">
        <f t="shared" si="33"/>
        <v>376</v>
      </c>
      <c r="H176" s="60">
        <v>84.887822782815306</v>
      </c>
      <c r="I176" s="60">
        <v>92.175183029020701</v>
      </c>
      <c r="J176" s="74">
        <v>97.9352112943008</v>
      </c>
      <c r="K176" s="74">
        <v>74.097328147971098</v>
      </c>
      <c r="L176" s="61">
        <v>349.095545254108</v>
      </c>
      <c r="M176" s="139">
        <v>74.4703084207774</v>
      </c>
      <c r="N176" s="139">
        <v>81.752267739894407</v>
      </c>
      <c r="O176" s="139">
        <v>84.969357346809403</v>
      </c>
      <c r="P176" s="139">
        <v>70.817221801632002</v>
      </c>
      <c r="Q176" s="61">
        <v>312.009155309113</v>
      </c>
      <c r="R176" s="139">
        <v>71.781559159294503</v>
      </c>
      <c r="S176" s="139">
        <v>84.594265916382696</v>
      </c>
      <c r="T176" s="139">
        <v>82.869720706900907</v>
      </c>
      <c r="U176" s="139">
        <v>83.734233984116301</v>
      </c>
      <c r="V176" s="61">
        <v>322.97977976669398</v>
      </c>
      <c r="W176" s="139">
        <v>88.1209655080538</v>
      </c>
      <c r="X176" s="139">
        <v>91.217928450924902</v>
      </c>
      <c r="Y176" s="139">
        <v>91.154930863060699</v>
      </c>
      <c r="Z176" s="139">
        <v>90.996700652450201</v>
      </c>
      <c r="AA176" s="61">
        <v>361.49052547449003</v>
      </c>
      <c r="AB176" s="139">
        <v>83.188068883975404</v>
      </c>
      <c r="AC176" s="139">
        <v>79.223436563436493</v>
      </c>
      <c r="AD176" s="139">
        <v>61.4214159908691</v>
      </c>
      <c r="AE176" s="139">
        <v>69.941782886161306</v>
      </c>
      <c r="AF176" s="61">
        <v>293.77470432444198</v>
      </c>
      <c r="AG176" s="139">
        <v>69.957570659341101</v>
      </c>
      <c r="AH176" s="139">
        <v>86.163697424335595</v>
      </c>
      <c r="AI176" s="139">
        <v>72.479066039659344</v>
      </c>
      <c r="AJ176" s="139">
        <v>85.098890834612604</v>
      </c>
      <c r="AK176" s="61">
        <v>313.69922495794867</v>
      </c>
      <c r="AL176" s="139">
        <v>56.9038597342917</v>
      </c>
      <c r="AM176" s="139">
        <v>56.9038597342917</v>
      </c>
      <c r="AN176" s="139">
        <v>83.172914008609993</v>
      </c>
      <c r="AO176" s="139">
        <v>83.172914008610292</v>
      </c>
      <c r="AP176" s="139">
        <v>97.568948837820102</v>
      </c>
      <c r="AQ176" s="280">
        <v>97.568948837820017</v>
      </c>
      <c r="AR176" s="139">
        <v>102.825841987335</v>
      </c>
      <c r="AS176" s="280">
        <f t="shared" si="35"/>
        <v>102.82584198733497</v>
      </c>
      <c r="AT176" s="61">
        <v>340.47156456805698</v>
      </c>
      <c r="AU176" s="61">
        <v>340.47156456805698</v>
      </c>
      <c r="AV176" s="139">
        <v>96.054075857282797</v>
      </c>
      <c r="AW176" s="139">
        <v>116.068549898588</v>
      </c>
      <c r="AX176" s="139">
        <v>130.89371422127201</v>
      </c>
      <c r="AY176" s="139">
        <v>132.08422664800901</v>
      </c>
      <c r="AZ176" s="61">
        <v>475.10056662515098</v>
      </c>
      <c r="BA176" s="139">
        <v>158.99544687483802</v>
      </c>
      <c r="BC176" s="165">
        <f t="shared" si="34"/>
        <v>0.65527017417848632</v>
      </c>
      <c r="BD176" s="463"/>
    </row>
    <row r="177" spans="1:1007 1025:2033 2051:3059 3077:4085 4103:5111 5129:6137 6155:7163 7181:8189 8207:9215 9233:10236 10241:11262 11267:12288 12293:13309 13314:14335 14340:16359" customFormat="1">
      <c r="A177" s="21" t="s">
        <v>229</v>
      </c>
      <c r="B177" s="329" t="s">
        <v>34</v>
      </c>
      <c r="C177" s="98">
        <v>-50</v>
      </c>
      <c r="D177" s="98">
        <v>-50</v>
      </c>
      <c r="E177" s="98">
        <v>-51</v>
      </c>
      <c r="F177" s="98">
        <v>-49</v>
      </c>
      <c r="G177" s="103">
        <f t="shared" si="33"/>
        <v>-200</v>
      </c>
      <c r="H177" s="98">
        <v>-41.400452572505301</v>
      </c>
      <c r="I177" s="98">
        <v>-30.919483697593101</v>
      </c>
      <c r="J177" s="72">
        <v>-37.932970544461298</v>
      </c>
      <c r="K177" s="72">
        <v>-40.9414383625478</v>
      </c>
      <c r="L177" s="103">
        <v>-151.19434517710701</v>
      </c>
      <c r="M177" s="136">
        <v>-28.683678822935299</v>
      </c>
      <c r="N177" s="136">
        <v>-23.961264694218801</v>
      </c>
      <c r="O177" s="136">
        <v>-33.276684311953098</v>
      </c>
      <c r="P177" s="136">
        <v>-29.377390798636995</v>
      </c>
      <c r="Q177" s="103">
        <v>-115.29901862774398</v>
      </c>
      <c r="R177" s="136">
        <v>-14.646010553513999</v>
      </c>
      <c r="S177" s="136">
        <v>-23.1546117954903</v>
      </c>
      <c r="T177" s="136">
        <v>-25.430466901247598</v>
      </c>
      <c r="U177" s="136">
        <v>-19.2940207214399</v>
      </c>
      <c r="V177" s="103">
        <v>-82.525109971691705</v>
      </c>
      <c r="W177" s="136">
        <v>-21.767049521877698</v>
      </c>
      <c r="X177" s="136">
        <v>-22.7060001352135</v>
      </c>
      <c r="Y177" s="136">
        <v>-22.651225583527999</v>
      </c>
      <c r="Z177" s="136">
        <v>-16.318659106431301</v>
      </c>
      <c r="AA177" s="103">
        <v>-83.442934347050496</v>
      </c>
      <c r="AB177" s="136">
        <v>-32.9286372953419</v>
      </c>
      <c r="AC177" s="136">
        <v>-52.151673019713101</v>
      </c>
      <c r="AD177" s="136">
        <v>-38.030164145268301</v>
      </c>
      <c r="AE177" s="136">
        <v>-18.4235942639272</v>
      </c>
      <c r="AF177" s="103">
        <v>-141.53406872425001</v>
      </c>
      <c r="AG177" s="136">
        <v>-28.579624751608701</v>
      </c>
      <c r="AH177" s="136">
        <v>-16.315527836225101</v>
      </c>
      <c r="AI177" s="136">
        <v>-29.4740606636922</v>
      </c>
      <c r="AJ177" s="136">
        <v>-14.066179214803901</v>
      </c>
      <c r="AK177" s="103">
        <v>-88.435392466330001</v>
      </c>
      <c r="AL177" s="136">
        <v>-32.754294767868998</v>
      </c>
      <c r="AM177" s="136">
        <v>-32.754294767868998</v>
      </c>
      <c r="AN177" s="136">
        <v>-43.575530874081103</v>
      </c>
      <c r="AO177" s="136">
        <v>-43.575530874080982</v>
      </c>
      <c r="AP177" s="136">
        <v>-57.771552685047901</v>
      </c>
      <c r="AQ177" s="279">
        <v>-57.771552685047993</v>
      </c>
      <c r="AR177" s="136">
        <v>-58.796882420072201</v>
      </c>
      <c r="AS177" s="279">
        <f t="shared" si="35"/>
        <v>-58.796882420072052</v>
      </c>
      <c r="AT177" s="103">
        <v>-192.89826074707003</v>
      </c>
      <c r="AU177" s="103">
        <v>-192.89826074707003</v>
      </c>
      <c r="AV177" s="136">
        <v>-53.1685477026382</v>
      </c>
      <c r="AW177" s="136">
        <v>-38.232176234000399</v>
      </c>
      <c r="AX177" s="136">
        <v>-36.418441777023801</v>
      </c>
      <c r="AY177" s="136">
        <v>-6.3030111586483804</v>
      </c>
      <c r="AZ177" s="103">
        <v>-134.122176872311</v>
      </c>
      <c r="BA177" s="136">
        <v>-0.57047550542869985</v>
      </c>
      <c r="BC177" s="165">
        <f t="shared" si="34"/>
        <v>-0.98927043280137605</v>
      </c>
      <c r="BD177" s="463"/>
    </row>
    <row r="178" spans="1:1007 1025:2033 2051:3059 3077:4085 4103:5111 5129:6137 6155:7163 7181:8189 8207:9215 9233:10236 10241:11262 11267:12288 12293:13309 13314:14335 14340:16359" customFormat="1">
      <c r="A178" s="21" t="s">
        <v>230</v>
      </c>
      <c r="B178" s="329" t="s">
        <v>38</v>
      </c>
      <c r="C178" s="98">
        <v>0</v>
      </c>
      <c r="D178" s="98">
        <v>0</v>
      </c>
      <c r="E178" s="98">
        <v>0</v>
      </c>
      <c r="F178" s="98">
        <v>0</v>
      </c>
      <c r="G178" s="103">
        <f t="shared" si="33"/>
        <v>0</v>
      </c>
      <c r="H178" s="98">
        <v>-8.3273001483905799E-4</v>
      </c>
      <c r="I178" s="98">
        <v>2.5806241630539297E-4</v>
      </c>
      <c r="J178" s="72">
        <v>1.45040918034537E-2</v>
      </c>
      <c r="K178" s="72">
        <v>-1.39294242044201E-2</v>
      </c>
      <c r="L178" s="103">
        <v>0</v>
      </c>
      <c r="M178" s="136">
        <v>0</v>
      </c>
      <c r="N178" s="136">
        <v>0</v>
      </c>
      <c r="O178" s="136">
        <v>0</v>
      </c>
      <c r="P178" s="136">
        <v>0</v>
      </c>
      <c r="Q178" s="103">
        <v>0</v>
      </c>
      <c r="R178" s="136">
        <v>0</v>
      </c>
      <c r="S178" s="136">
        <v>0</v>
      </c>
      <c r="T178" s="136">
        <v>0</v>
      </c>
      <c r="U178" s="136">
        <v>0</v>
      </c>
      <c r="V178" s="103">
        <v>0</v>
      </c>
      <c r="W178" s="136">
        <v>0</v>
      </c>
      <c r="X178" s="136">
        <v>0</v>
      </c>
      <c r="Y178" s="136">
        <v>0</v>
      </c>
      <c r="Z178" s="136">
        <v>0</v>
      </c>
      <c r="AA178" s="103">
        <v>0</v>
      </c>
      <c r="AB178" s="136">
        <v>0</v>
      </c>
      <c r="AC178" s="136">
        <v>0</v>
      </c>
      <c r="AD178" s="136">
        <v>0</v>
      </c>
      <c r="AE178" s="136">
        <v>0</v>
      </c>
      <c r="AF178" s="103">
        <v>0</v>
      </c>
      <c r="AG178" s="136">
        <v>0</v>
      </c>
      <c r="AH178" s="136">
        <v>0</v>
      </c>
      <c r="AI178" s="136">
        <v>0</v>
      </c>
      <c r="AJ178" s="136">
        <v>0</v>
      </c>
      <c r="AK178" s="103">
        <v>0</v>
      </c>
      <c r="AL178" s="136">
        <v>0</v>
      </c>
      <c r="AM178" s="136">
        <v>0</v>
      </c>
      <c r="AN178" s="136">
        <v>0</v>
      </c>
      <c r="AO178" s="136">
        <v>0</v>
      </c>
      <c r="AP178" s="136">
        <v>0</v>
      </c>
      <c r="AQ178" s="279">
        <v>0</v>
      </c>
      <c r="AR178" s="136">
        <v>3.2334502755656998E-4</v>
      </c>
      <c r="AS178" s="279">
        <f t="shared" si="35"/>
        <v>3.2334502755656998E-4</v>
      </c>
      <c r="AT178" s="103">
        <v>3.2334502755656998E-4</v>
      </c>
      <c r="AU178" s="103">
        <v>3.2334502755656998E-4</v>
      </c>
      <c r="AV178" s="136">
        <v>-2.49697675327752E-4</v>
      </c>
      <c r="AW178" s="136">
        <v>3.9615367604022798E-4</v>
      </c>
      <c r="AX178" s="136">
        <v>0.10933237419187999</v>
      </c>
      <c r="AY178" s="136">
        <v>-4.6593924904323098E-4</v>
      </c>
      <c r="AZ178" s="103">
        <v>1.28909435497917E-5</v>
      </c>
      <c r="BA178" s="136">
        <v>0</v>
      </c>
      <c r="BC178" s="165">
        <f t="shared" si="34"/>
        <v>-1</v>
      </c>
      <c r="BD178" s="463"/>
    </row>
    <row r="179" spans="1:1007 1025:2033 2051:3059 3077:4085 4103:5111 5129:6137 6155:7163 7181:8189 8207:9215 9233:10236 10241:11262 11267:12288 12293:13309 13314:14335 14340:16359" customFormat="1">
      <c r="A179" s="21" t="s">
        <v>231</v>
      </c>
      <c r="B179" s="329" t="s">
        <v>40</v>
      </c>
      <c r="C179" s="98">
        <v>0</v>
      </c>
      <c r="D179" s="98">
        <v>0</v>
      </c>
      <c r="E179" s="98">
        <v>2</v>
      </c>
      <c r="F179" s="98">
        <v>0</v>
      </c>
      <c r="G179" s="103">
        <f t="shared" si="33"/>
        <v>2</v>
      </c>
      <c r="H179" s="98">
        <v>-1.9606916704988799E-2</v>
      </c>
      <c r="I179" s="98">
        <v>0.15156531218854899</v>
      </c>
      <c r="J179" s="72">
        <v>0.73761952285131005</v>
      </c>
      <c r="K179" s="72">
        <v>-1.0863119096037499</v>
      </c>
      <c r="L179" s="103">
        <v>-0.21673399126887899</v>
      </c>
      <c r="M179" s="136">
        <v>0.22097630316276201</v>
      </c>
      <c r="N179" s="136">
        <v>4.2220736637489299E-2</v>
      </c>
      <c r="O179" s="136">
        <v>6.8918208029223197E-3</v>
      </c>
      <c r="P179" s="136">
        <v>-1.21311940977994</v>
      </c>
      <c r="Q179" s="103">
        <v>-0.94303054917679852</v>
      </c>
      <c r="R179" s="136">
        <v>-0.135384483011318</v>
      </c>
      <c r="S179" s="136">
        <v>-0.14558326052595699</v>
      </c>
      <c r="T179" s="136">
        <v>0.45432934130372998</v>
      </c>
      <c r="U179" s="136">
        <v>13.919449163853301</v>
      </c>
      <c r="V179" s="103">
        <v>14.0928107616198</v>
      </c>
      <c r="W179" s="136">
        <v>6.3177467943121499E-2</v>
      </c>
      <c r="X179" s="136">
        <v>-1.0703719934462801</v>
      </c>
      <c r="Y179" s="136">
        <v>-2.7647706452485599E-2</v>
      </c>
      <c r="Z179" s="136">
        <v>3.4203228722282701</v>
      </c>
      <c r="AA179" s="103">
        <v>2.3854806402726201</v>
      </c>
      <c r="AB179" s="136">
        <v>-9.0519158831144503E-2</v>
      </c>
      <c r="AC179" s="136">
        <v>-6.7135703186720894E-2</v>
      </c>
      <c r="AD179" s="136">
        <v>6.5156125904963904</v>
      </c>
      <c r="AE179" s="136">
        <v>-0.234921422005856</v>
      </c>
      <c r="AF179" s="103">
        <v>6.1230363064726703</v>
      </c>
      <c r="AG179" s="136">
        <v>2.3554019181492198</v>
      </c>
      <c r="AH179" s="136">
        <v>0.29202523093188298</v>
      </c>
      <c r="AI179" s="136">
        <v>-1.0744871164110801</v>
      </c>
      <c r="AJ179" s="136">
        <v>-0.492170486151636</v>
      </c>
      <c r="AK179" s="103">
        <v>1.08076954651838</v>
      </c>
      <c r="AL179" s="136">
        <v>-2.42816344955265E-3</v>
      </c>
      <c r="AM179" s="136">
        <v>-2.42816344955265E-3</v>
      </c>
      <c r="AN179" s="136">
        <v>-3.33079293938226E-2</v>
      </c>
      <c r="AO179" s="136">
        <v>-3.3307929393822551E-2</v>
      </c>
      <c r="AP179" s="136">
        <v>-7.0711775116384296E-2</v>
      </c>
      <c r="AQ179" s="279">
        <v>-7.0711775116384795E-2</v>
      </c>
      <c r="AR179" s="136">
        <v>0.11181144838113601</v>
      </c>
      <c r="AS179" s="279">
        <f t="shared" si="35"/>
        <v>0.11181144838113671</v>
      </c>
      <c r="AT179" s="103">
        <v>5.3635804213766998E-3</v>
      </c>
      <c r="AU179" s="103">
        <v>5.3635804213767102E-3</v>
      </c>
      <c r="AV179" s="136">
        <v>1.8909584591868499E-2</v>
      </c>
      <c r="AW179" s="136">
        <v>0.123461171224317</v>
      </c>
      <c r="AX179" s="136">
        <v>7.4893820100415703E-2</v>
      </c>
      <c r="AY179" s="136">
        <v>-1.52970906426144E-2</v>
      </c>
      <c r="AZ179" s="103">
        <v>0.201967485273987</v>
      </c>
      <c r="BA179" s="136">
        <v>-0.12516750783049599</v>
      </c>
      <c r="BC179" s="165" t="str">
        <f t="shared" si="34"/>
        <v>ns</v>
      </c>
      <c r="BD179" s="463"/>
    </row>
    <row r="180" spans="1:1007 1025:2033 2051:3059 3077:4085 4103:5111 5129:6137 6155:7163 7181:8189 8207:9215 9233:10236 10241:11262 11267:12288 12293:13309 13314:14335 14340:16359" customFormat="1">
      <c r="A180" s="21" t="s">
        <v>232</v>
      </c>
      <c r="B180" s="329" t="s">
        <v>42</v>
      </c>
      <c r="C180" s="98">
        <v>0</v>
      </c>
      <c r="D180" s="98">
        <v>0</v>
      </c>
      <c r="E180" s="98">
        <v>0</v>
      </c>
      <c r="F180" s="98">
        <v>0</v>
      </c>
      <c r="G180" s="103">
        <f t="shared" si="33"/>
        <v>0</v>
      </c>
      <c r="H180" s="98">
        <v>0</v>
      </c>
      <c r="I180" s="98">
        <v>0</v>
      </c>
      <c r="J180" s="72">
        <v>0</v>
      </c>
      <c r="K180" s="72">
        <v>0</v>
      </c>
      <c r="L180" s="103">
        <v>0</v>
      </c>
      <c r="M180" s="136">
        <v>0</v>
      </c>
      <c r="N180" s="136">
        <v>0</v>
      </c>
      <c r="O180" s="136">
        <v>0</v>
      </c>
      <c r="P180" s="136">
        <v>3.5570414469111698E-4</v>
      </c>
      <c r="Q180" s="103">
        <v>3.5570414469111698E-4</v>
      </c>
      <c r="R180" s="136">
        <v>0</v>
      </c>
      <c r="S180" s="136">
        <v>0</v>
      </c>
      <c r="T180" s="136">
        <v>0</v>
      </c>
      <c r="U180" s="136">
        <v>0</v>
      </c>
      <c r="V180" s="103">
        <v>0</v>
      </c>
      <c r="W180" s="136">
        <v>0</v>
      </c>
      <c r="X180" s="136">
        <v>0</v>
      </c>
      <c r="Y180" s="136">
        <v>0</v>
      </c>
      <c r="Z180" s="136">
        <v>0</v>
      </c>
      <c r="AA180" s="103">
        <v>0</v>
      </c>
      <c r="AB180" s="136">
        <v>0</v>
      </c>
      <c r="AC180" s="136">
        <v>0</v>
      </c>
      <c r="AD180" s="136">
        <v>0</v>
      </c>
      <c r="AE180" s="136">
        <v>0</v>
      </c>
      <c r="AF180" s="103">
        <v>0</v>
      </c>
      <c r="AG180" s="136">
        <v>0</v>
      </c>
      <c r="AH180" s="136">
        <v>0</v>
      </c>
      <c r="AI180" s="136">
        <v>0</v>
      </c>
      <c r="AJ180" s="136">
        <v>0</v>
      </c>
      <c r="AK180" s="103">
        <v>0</v>
      </c>
      <c r="AL180" s="136">
        <v>0</v>
      </c>
      <c r="AM180" s="136">
        <v>0</v>
      </c>
      <c r="AN180" s="136">
        <v>0</v>
      </c>
      <c r="AO180" s="136">
        <v>0</v>
      </c>
      <c r="AP180" s="136">
        <v>0</v>
      </c>
      <c r="AQ180" s="279">
        <v>0</v>
      </c>
      <c r="AR180" s="136">
        <v>0</v>
      </c>
      <c r="AS180" s="279">
        <f t="shared" si="35"/>
        <v>0</v>
      </c>
      <c r="AT180" s="103">
        <v>0</v>
      </c>
      <c r="AU180" s="103">
        <v>0</v>
      </c>
      <c r="AV180" s="136">
        <v>0</v>
      </c>
      <c r="AW180" s="136">
        <v>0</v>
      </c>
      <c r="AX180" s="136">
        <v>0</v>
      </c>
      <c r="AY180" s="136">
        <v>0</v>
      </c>
      <c r="AZ180" s="103">
        <v>0</v>
      </c>
      <c r="BA180" s="136">
        <v>0</v>
      </c>
      <c r="BC180" s="165" t="str">
        <f t="shared" si="34"/>
        <v>ns</v>
      </c>
      <c r="BD180" s="463"/>
    </row>
    <row r="181" spans="1:1007 1025:2033 2051:3059 3077:4085 4103:5111 5129:6137 6155:7163 7181:8189 8207:9215 9233:10236 10241:11262 11267:12288 12293:13309 13314:14335 14340:16359" customFormat="1">
      <c r="A181" s="21" t="s">
        <v>233</v>
      </c>
      <c r="B181" s="328" t="s">
        <v>44</v>
      </c>
      <c r="C181" s="60">
        <v>24</v>
      </c>
      <c r="D181" s="60">
        <v>64</v>
      </c>
      <c r="E181" s="60">
        <v>57</v>
      </c>
      <c r="F181" s="60">
        <v>35</v>
      </c>
      <c r="G181" s="61">
        <f t="shared" si="33"/>
        <v>180</v>
      </c>
      <c r="H181" s="60">
        <v>43.466930563590203</v>
      </c>
      <c r="I181" s="60">
        <v>61.407522706032502</v>
      </c>
      <c r="J181" s="74">
        <v>60.754364364494201</v>
      </c>
      <c r="K181" s="74">
        <v>32.055648451614601</v>
      </c>
      <c r="L181" s="61">
        <v>197.684466085732</v>
      </c>
      <c r="M181" s="139">
        <v>46.007605901004901</v>
      </c>
      <c r="N181" s="139">
        <v>57.833223782313098</v>
      </c>
      <c r="O181" s="139">
        <v>51.699564855659297</v>
      </c>
      <c r="P181" s="139">
        <v>40.227067297359696</v>
      </c>
      <c r="Q181" s="61">
        <v>195.76746183633696</v>
      </c>
      <c r="R181" s="139">
        <v>57.0001641227691</v>
      </c>
      <c r="S181" s="139">
        <v>61.294070860366503</v>
      </c>
      <c r="T181" s="139">
        <v>57.893583146957099</v>
      </c>
      <c r="U181" s="139">
        <v>78.359662426529695</v>
      </c>
      <c r="V181" s="61">
        <v>254.54748055662199</v>
      </c>
      <c r="W181" s="139">
        <v>66.417093454119197</v>
      </c>
      <c r="X181" s="139">
        <v>67.4415563222651</v>
      </c>
      <c r="Y181" s="139">
        <v>68.476057573080297</v>
      </c>
      <c r="Z181" s="139">
        <v>78.098364418247201</v>
      </c>
      <c r="AA181" s="61">
        <v>280.43307176771202</v>
      </c>
      <c r="AB181" s="139">
        <v>50.168912429802297</v>
      </c>
      <c r="AC181" s="139">
        <v>27.004627840536699</v>
      </c>
      <c r="AD181" s="139">
        <v>29.906864436097099</v>
      </c>
      <c r="AE181" s="139">
        <v>51.283267200228302</v>
      </c>
      <c r="AF181" s="61">
        <v>158.363671906664</v>
      </c>
      <c r="AG181" s="139">
        <v>43.733347825881502</v>
      </c>
      <c r="AH181" s="139">
        <v>70.140194819042406</v>
      </c>
      <c r="AI181" s="139">
        <v>41.930518259556045</v>
      </c>
      <c r="AJ181" s="139">
        <v>70.540541133657001</v>
      </c>
      <c r="AK181" s="61">
        <v>226.34460203813666</v>
      </c>
      <c r="AL181" s="139">
        <v>24.147136802973023</v>
      </c>
      <c r="AM181" s="139">
        <v>24.147136802973023</v>
      </c>
      <c r="AN181" s="139">
        <v>39.564075205135097</v>
      </c>
      <c r="AO181" s="139">
        <v>39.564075205134969</v>
      </c>
      <c r="AP181" s="139">
        <v>39.726684377655801</v>
      </c>
      <c r="AQ181" s="280">
        <v>39.726684377656014</v>
      </c>
      <c r="AR181" s="139">
        <v>44.141094360671197</v>
      </c>
      <c r="AS181" s="280">
        <f t="shared" si="35"/>
        <v>44.141094360671005</v>
      </c>
      <c r="AT181" s="61">
        <v>147.5789907464353</v>
      </c>
      <c r="AU181" s="61">
        <v>147.57899074643501</v>
      </c>
      <c r="AV181" s="139">
        <v>42.904188041561206</v>
      </c>
      <c r="AW181" s="139">
        <v>77.960230989487798</v>
      </c>
      <c r="AX181" s="139">
        <v>94.659498638540498</v>
      </c>
      <c r="AY181" s="139">
        <v>125.76545245946799</v>
      </c>
      <c r="AZ181" s="61">
        <v>341.18037012905802</v>
      </c>
      <c r="BA181" s="139">
        <v>158.29980386157899</v>
      </c>
      <c r="BC181" s="165" t="str">
        <f t="shared" si="34"/>
        <v>x3,7</v>
      </c>
      <c r="BD181" s="463"/>
    </row>
    <row r="182" spans="1:1007 1025:2033 2051:3059 3077:4085 4103:5111 5129:6137 6155:7163 7181:8189 8207:9215 9233:10236 10241:11262 11267:12288 12293:13309 13314:14335 14340:16359" customFormat="1">
      <c r="A182" s="21" t="s">
        <v>234</v>
      </c>
      <c r="B182" s="329" t="s">
        <v>46</v>
      </c>
      <c r="C182" s="98">
        <v>-12</v>
      </c>
      <c r="D182" s="98">
        <v>-16</v>
      </c>
      <c r="E182" s="98">
        <v>-11</v>
      </c>
      <c r="F182" s="98">
        <v>-7</v>
      </c>
      <c r="G182" s="103">
        <f t="shared" si="33"/>
        <v>-46</v>
      </c>
      <c r="H182" s="98">
        <v>-13.9198304823953</v>
      </c>
      <c r="I182" s="98">
        <v>-14.7320332784969</v>
      </c>
      <c r="J182" s="72">
        <v>-15.0962389775629</v>
      </c>
      <c r="K182" s="72">
        <v>-10.3385965612683</v>
      </c>
      <c r="L182" s="103">
        <v>-54.086699299723399</v>
      </c>
      <c r="M182" s="136">
        <v>-14.597625763573401</v>
      </c>
      <c r="N182" s="136">
        <v>-14.3793581859839</v>
      </c>
      <c r="O182" s="136">
        <v>-13.7952479433345</v>
      </c>
      <c r="P182" s="136">
        <v>-9.9372142580655982</v>
      </c>
      <c r="Q182" s="103">
        <v>-52.709446150957007</v>
      </c>
      <c r="R182" s="136">
        <v>-14.607047496310299</v>
      </c>
      <c r="S182" s="136">
        <v>-15.049588141913199</v>
      </c>
      <c r="T182" s="136">
        <v>-14.417642454170901</v>
      </c>
      <c r="U182" s="136">
        <v>-14.8566975601036</v>
      </c>
      <c r="V182" s="103">
        <v>-58.930975652497999</v>
      </c>
      <c r="W182" s="136">
        <v>-16.519177203683501</v>
      </c>
      <c r="X182" s="136">
        <v>-14.244191100509701</v>
      </c>
      <c r="Y182" s="136">
        <v>-19.229116592863601</v>
      </c>
      <c r="Z182" s="136">
        <v>-15.676990172156</v>
      </c>
      <c r="AA182" s="103">
        <v>-65.669475069212695</v>
      </c>
      <c r="AB182" s="136">
        <v>-18.858766633669699</v>
      </c>
      <c r="AC182" s="136">
        <v>0.55304637336518503</v>
      </c>
      <c r="AD182" s="136">
        <v>-10.5698419041384</v>
      </c>
      <c r="AE182" s="136">
        <v>-7.3667238543328999</v>
      </c>
      <c r="AF182" s="103">
        <v>-36.2422860187758</v>
      </c>
      <c r="AG182" s="136">
        <v>-15.952863427690801</v>
      </c>
      <c r="AH182" s="136">
        <v>-21.199526128976999</v>
      </c>
      <c r="AI182" s="136">
        <v>-14.0256183560114</v>
      </c>
      <c r="AJ182" s="136">
        <v>-21.5171657823342</v>
      </c>
      <c r="AK182" s="103">
        <v>-72.695173695013494</v>
      </c>
      <c r="AL182" s="136">
        <v>-9.0903432941070701</v>
      </c>
      <c r="AM182" s="136">
        <v>-9.0903432941070701</v>
      </c>
      <c r="AN182" s="136">
        <v>-14.9926250987111</v>
      </c>
      <c r="AO182" s="136">
        <v>-14.992625098711128</v>
      </c>
      <c r="AP182" s="136">
        <v>-12.607964552581929</v>
      </c>
      <c r="AQ182" s="279">
        <v>-12.607964552581901</v>
      </c>
      <c r="AR182" s="136">
        <v>-14.8748563788611</v>
      </c>
      <c r="AS182" s="279">
        <f t="shared" si="35"/>
        <v>-14.874856378861093</v>
      </c>
      <c r="AT182" s="103">
        <v>-51.565789324261196</v>
      </c>
      <c r="AU182" s="103">
        <v>-51.565789324261196</v>
      </c>
      <c r="AV182" s="136">
        <v>-14.2675812840003</v>
      </c>
      <c r="AW182" s="136">
        <v>-21.556660595244299</v>
      </c>
      <c r="AX182" s="136">
        <v>-25.215598671287101</v>
      </c>
      <c r="AY182" s="136">
        <v>-65.072854050154604</v>
      </c>
      <c r="AZ182" s="103">
        <v>-126.112694600686</v>
      </c>
      <c r="BA182" s="136">
        <v>-42.659274998886204</v>
      </c>
      <c r="BC182" s="165" t="str">
        <f t="shared" si="34"/>
        <v>x3</v>
      </c>
      <c r="BD182" s="463"/>
    </row>
    <row r="183" spans="1:1007 1025:2033 2051:3059 3077:4085 4103:5111 5129:6137 6155:7163 7181:8189 8207:9215 9233:10236 10241:11262 11267:12288 12293:13309 13314:14335 14340:16359" customFormat="1">
      <c r="A183" s="21" t="s">
        <v>235</v>
      </c>
      <c r="B183" s="329" t="s">
        <v>48</v>
      </c>
      <c r="C183" s="98">
        <v>-15</v>
      </c>
      <c r="D183" s="98">
        <v>1</v>
      </c>
      <c r="E183" s="98">
        <v>-2</v>
      </c>
      <c r="F183" s="98">
        <v>2</v>
      </c>
      <c r="G183" s="103">
        <f t="shared" si="33"/>
        <v>-14</v>
      </c>
      <c r="H183" s="98">
        <v>0</v>
      </c>
      <c r="I183" s="98">
        <v>0</v>
      </c>
      <c r="J183" s="72">
        <v>0</v>
      </c>
      <c r="K183" s="72">
        <v>-2.7560034359947299</v>
      </c>
      <c r="L183" s="103">
        <v>-2.7560034359947299</v>
      </c>
      <c r="M183" s="136">
        <v>3.5388829694490101E-2</v>
      </c>
      <c r="N183" s="136">
        <v>-7.8754024660156602E-3</v>
      </c>
      <c r="O183" s="136">
        <v>3.7659041699853301E-3</v>
      </c>
      <c r="P183" s="136">
        <v>-2.1269675061987101E-2</v>
      </c>
      <c r="Q183" s="103">
        <v>1.0009656336472701E-2</v>
      </c>
      <c r="R183" s="136">
        <v>0</v>
      </c>
      <c r="S183" s="136">
        <v>0</v>
      </c>
      <c r="T183" s="136">
        <v>0</v>
      </c>
      <c r="U183" s="136">
        <v>0</v>
      </c>
      <c r="V183" s="103">
        <v>0</v>
      </c>
      <c r="W183" s="136">
        <v>0</v>
      </c>
      <c r="X183" s="136">
        <v>0</v>
      </c>
      <c r="Y183" s="136">
        <v>0</v>
      </c>
      <c r="Z183" s="136">
        <v>-1.0789188629445334E-4</v>
      </c>
      <c r="AA183" s="103">
        <v>-1.0789188629445334E-4</v>
      </c>
      <c r="AB183" s="136">
        <v>-0.40873503782354398</v>
      </c>
      <c r="AC183" s="136">
        <v>-0.147858773948324</v>
      </c>
      <c r="AD183" s="136">
        <v>-0.43499486647979202</v>
      </c>
      <c r="AE183" s="136">
        <v>0.88624276707361993</v>
      </c>
      <c r="AF183" s="103">
        <v>-0.10534591117803949</v>
      </c>
      <c r="AG183" s="136">
        <v>-0.93523566966551097</v>
      </c>
      <c r="AH183" s="136">
        <v>0.20044799940894201</v>
      </c>
      <c r="AI183" s="136">
        <v>-1.2446344575826798</v>
      </c>
      <c r="AJ183" s="136">
        <v>4.0957616257480396</v>
      </c>
      <c r="AK183" s="103">
        <v>2.116339497908764</v>
      </c>
      <c r="AL183" s="136">
        <v>4.9929606877267698</v>
      </c>
      <c r="AM183" s="136">
        <v>4.9929606877268</v>
      </c>
      <c r="AN183" s="136">
        <v>13.892448421316999</v>
      </c>
      <c r="AO183" s="136">
        <v>13.892448421316999</v>
      </c>
      <c r="AP183" s="136">
        <v>9.0227958006913003</v>
      </c>
      <c r="AQ183" s="279">
        <v>9.022795800691199</v>
      </c>
      <c r="AR183" s="136">
        <v>-13.762062459807204</v>
      </c>
      <c r="AS183" s="279">
        <f t="shared" si="35"/>
        <v>-13.762062459807234</v>
      </c>
      <c r="AT183" s="103">
        <v>14.146142449927773</v>
      </c>
      <c r="AU183" s="103">
        <v>14.146142449927764</v>
      </c>
      <c r="AV183" s="136">
        <v>1.726</v>
      </c>
      <c r="AW183" s="136">
        <v>2.7909999999999999</v>
      </c>
      <c r="AX183" s="136">
        <v>2.0398526829146602</v>
      </c>
      <c r="AY183" s="136">
        <v>-9.9940477102733496</v>
      </c>
      <c r="AZ183" s="103">
        <v>-3.32819502735869</v>
      </c>
      <c r="BA183" s="136">
        <v>0</v>
      </c>
      <c r="BC183" s="165">
        <f t="shared" si="34"/>
        <v>-1</v>
      </c>
      <c r="BD183" s="463"/>
    </row>
    <row r="184" spans="1:1007 1025:2033 2051:3059 3077:4085 4103:5111 5129:6137 6155:7163 7181:8189 8207:9215 9233:10236 10241:11262 11267:12288 12293:13309 13314:14335 14340:16359" customFormat="1">
      <c r="A184" s="21" t="s">
        <v>236</v>
      </c>
      <c r="B184" s="328" t="s">
        <v>50</v>
      </c>
      <c r="C184" s="60">
        <v>-3</v>
      </c>
      <c r="D184" s="60">
        <v>49</v>
      </c>
      <c r="E184" s="60">
        <v>44</v>
      </c>
      <c r="F184" s="60">
        <v>28</v>
      </c>
      <c r="G184" s="61">
        <f t="shared" si="33"/>
        <v>118</v>
      </c>
      <c r="H184" s="60">
        <v>29.547100081195001</v>
      </c>
      <c r="I184" s="60">
        <v>46.675489427535602</v>
      </c>
      <c r="J184" s="74">
        <v>45.658125386931303</v>
      </c>
      <c r="K184" s="74">
        <v>18.961048454351602</v>
      </c>
      <c r="L184" s="61">
        <v>140.841763350013</v>
      </c>
      <c r="M184" s="139">
        <v>31.445368967126001</v>
      </c>
      <c r="N184" s="139">
        <v>43.445990193863203</v>
      </c>
      <c r="O184" s="139">
        <v>37.908082816494797</v>
      </c>
      <c r="P184" s="139">
        <v>30.2685833642321</v>
      </c>
      <c r="Q184" s="61">
        <v>143.06802534171598</v>
      </c>
      <c r="R184" s="139">
        <v>42.393116626458799</v>
      </c>
      <c r="S184" s="139">
        <v>46.244482718453298</v>
      </c>
      <c r="T184" s="139">
        <v>43.475940692786203</v>
      </c>
      <c r="U184" s="139">
        <v>63.502964866426197</v>
      </c>
      <c r="V184" s="61">
        <v>195.61650490412401</v>
      </c>
      <c r="W184" s="139">
        <v>49.897916250435799</v>
      </c>
      <c r="X184" s="139">
        <v>53.197365221755398</v>
      </c>
      <c r="Y184" s="139">
        <v>49.246940980216699</v>
      </c>
      <c r="Z184" s="139">
        <v>62.421266354204903</v>
      </c>
      <c r="AA184" s="61">
        <v>214.763488806613</v>
      </c>
      <c r="AB184" s="139">
        <v>30.901410758309002</v>
      </c>
      <c r="AC184" s="139">
        <v>27.409815439953601</v>
      </c>
      <c r="AD184" s="139">
        <v>18.902027665479</v>
      </c>
      <c r="AE184" s="139">
        <v>44.802786112969002</v>
      </c>
      <c r="AF184" s="61">
        <v>122.016039976711</v>
      </c>
      <c r="AG184" s="139">
        <v>26.845248728525199</v>
      </c>
      <c r="AH184" s="139">
        <v>49.141116689474302</v>
      </c>
      <c r="AI184" s="139">
        <v>26.660265445962011</v>
      </c>
      <c r="AJ184" s="139">
        <v>53.119136977070902</v>
      </c>
      <c r="AK184" s="61">
        <v>155.76576784103281</v>
      </c>
      <c r="AL184" s="139">
        <v>20.049754196593</v>
      </c>
      <c r="AM184" s="139">
        <v>20.049754196593</v>
      </c>
      <c r="AN184" s="139">
        <v>38.463898527741001</v>
      </c>
      <c r="AO184" s="139">
        <v>38.463898527741009</v>
      </c>
      <c r="AP184" s="139">
        <v>36.141515625765194</v>
      </c>
      <c r="AQ184" s="280">
        <v>36.141515625764981</v>
      </c>
      <c r="AR184" s="139">
        <v>15.504175522002795</v>
      </c>
      <c r="AS184" s="280">
        <f t="shared" si="35"/>
        <v>15.504175522002996</v>
      </c>
      <c r="AT184" s="61">
        <v>110.15934387210199</v>
      </c>
      <c r="AU184" s="61">
        <v>110.15934387210199</v>
      </c>
      <c r="AV184" s="139">
        <v>30.362606757560897</v>
      </c>
      <c r="AW184" s="139">
        <v>59.194570394243499</v>
      </c>
      <c r="AX184" s="139">
        <v>71.4837526501681</v>
      </c>
      <c r="AY184" s="139">
        <v>50.698550699040496</v>
      </c>
      <c r="AZ184" s="61">
        <v>211.73948050101299</v>
      </c>
      <c r="BA184" s="139">
        <v>115.64052886269269</v>
      </c>
      <c r="BC184" s="165" t="str">
        <f t="shared" si="34"/>
        <v>x3,8</v>
      </c>
      <c r="BD184" s="463"/>
    </row>
    <row r="185" spans="1:1007 1025:2033 2051:3059 3077:4085 4103:5111 5129:6137 6155:7163 7181:8189 8207:9215 9233:10236 10241:11262 11267:12288 12293:13309 13314:14335 14340:16359" customFormat="1">
      <c r="A185" s="21" t="s">
        <v>237</v>
      </c>
      <c r="B185" s="329" t="s">
        <v>52</v>
      </c>
      <c r="C185" s="98">
        <v>-9</v>
      </c>
      <c r="D185" s="98">
        <v>-12</v>
      </c>
      <c r="E185" s="98">
        <v>-13</v>
      </c>
      <c r="F185" s="98">
        <v>-11</v>
      </c>
      <c r="G185" s="103">
        <f t="shared" si="33"/>
        <v>-45</v>
      </c>
      <c r="H185" s="98">
        <v>-13.553619171276001</v>
      </c>
      <c r="I185" s="98">
        <v>-13.6081874648098</v>
      </c>
      <c r="J185" s="98">
        <v>-14.4530287139383</v>
      </c>
      <c r="K185" s="98">
        <v>-7.0407183027650904</v>
      </c>
      <c r="L185" s="103">
        <v>-48.655553652789202</v>
      </c>
      <c r="M185" s="136">
        <v>-11.067884146326</v>
      </c>
      <c r="N185" s="136">
        <v>-12.225057779013399</v>
      </c>
      <c r="O185" s="136">
        <v>-11.8199397811305</v>
      </c>
      <c r="P185" s="136">
        <v>-8.6756542386776694</v>
      </c>
      <c r="Q185" s="103">
        <v>-43.788535945147601</v>
      </c>
      <c r="R185" s="136">
        <v>-12.177115419356999</v>
      </c>
      <c r="S185" s="136">
        <v>-11.5542128966347</v>
      </c>
      <c r="T185" s="136">
        <v>-11.8347774808107</v>
      </c>
      <c r="U185" s="136">
        <v>-14.134824370412799</v>
      </c>
      <c r="V185" s="103">
        <v>-49.700930167215198</v>
      </c>
      <c r="W185" s="136">
        <v>-13.242565299676601</v>
      </c>
      <c r="X185" s="136">
        <v>-14.269552926631</v>
      </c>
      <c r="Y185" s="136">
        <v>-12.9870214669265</v>
      </c>
      <c r="Z185" s="136">
        <v>-11.6680273052506</v>
      </c>
      <c r="AA185" s="103">
        <v>-52.167166998484703</v>
      </c>
      <c r="AB185" s="136">
        <v>-9.4823324551059898</v>
      </c>
      <c r="AC185" s="136">
        <v>-15.8673492440175</v>
      </c>
      <c r="AD185" s="136">
        <v>-7.7580833604411596</v>
      </c>
      <c r="AE185" s="136">
        <v>-8.1381847125115403</v>
      </c>
      <c r="AF185" s="103">
        <v>-41.245949772076202</v>
      </c>
      <c r="AG185" s="136">
        <v>-8.2034724280285598</v>
      </c>
      <c r="AH185" s="136">
        <v>-12.3839118295463</v>
      </c>
      <c r="AI185" s="136">
        <v>-9.8536383358839501</v>
      </c>
      <c r="AJ185" s="136">
        <v>-12.2954987776218</v>
      </c>
      <c r="AK185" s="103">
        <v>-42.736521371080599</v>
      </c>
      <c r="AL185" s="136">
        <v>-8.78371985945871</v>
      </c>
      <c r="AM185" s="136">
        <v>-8.78371985945871</v>
      </c>
      <c r="AN185" s="136">
        <v>-13.237367131499999</v>
      </c>
      <c r="AO185" s="136">
        <v>-13.237367131500001</v>
      </c>
      <c r="AP185" s="136">
        <v>-9.61830569116891</v>
      </c>
      <c r="AQ185" s="279">
        <v>-9.6183056911688958</v>
      </c>
      <c r="AR185" s="136">
        <v>-2.0391578550671001</v>
      </c>
      <c r="AS185" s="279">
        <f t="shared" si="35"/>
        <v>-2.0391578550671028</v>
      </c>
      <c r="AT185" s="103">
        <v>-33.67855053719471</v>
      </c>
      <c r="AU185" s="103">
        <v>-33.67855053719471</v>
      </c>
      <c r="AV185" s="136">
        <v>-12.172778749447399</v>
      </c>
      <c r="AW185" s="136">
        <v>-12.0713738082676</v>
      </c>
      <c r="AX185" s="136">
        <v>-12.333191245477799</v>
      </c>
      <c r="AY185" s="136">
        <v>-12.2015435696884</v>
      </c>
      <c r="AZ185" s="103">
        <v>-48.778887372881201</v>
      </c>
      <c r="BA185" s="136">
        <v>-18.9516060573023</v>
      </c>
      <c r="BC185" s="165">
        <f t="shared" si="34"/>
        <v>0.55688413035212969</v>
      </c>
      <c r="BD185" s="463"/>
    </row>
    <row r="186" spans="1:1007 1025:2033 2051:3059 3077:4085 4103:5111 5129:6137 6155:7163 7181:8189 8207:9215 9233:10236 10241:11262 11267:12288 12293:13309 13314:14335 14340:16359" customFormat="1">
      <c r="A186" s="21" t="s">
        <v>238</v>
      </c>
      <c r="B186" s="331" t="s">
        <v>54</v>
      </c>
      <c r="C186" s="61">
        <v>-12</v>
      </c>
      <c r="D186" s="61">
        <v>37</v>
      </c>
      <c r="E186" s="61">
        <v>31</v>
      </c>
      <c r="F186" s="61">
        <v>17</v>
      </c>
      <c r="G186" s="61">
        <f t="shared" si="33"/>
        <v>73</v>
      </c>
      <c r="H186" s="61">
        <v>15.993480909919001</v>
      </c>
      <c r="I186" s="61">
        <v>33.0673019627258</v>
      </c>
      <c r="J186" s="75">
        <v>31.205096672993001</v>
      </c>
      <c r="K186" s="75">
        <v>11.9203301515865</v>
      </c>
      <c r="L186" s="61">
        <v>92.186209697224299</v>
      </c>
      <c r="M186" s="140">
        <v>20.3774848207999</v>
      </c>
      <c r="N186" s="140">
        <v>31.220932414849901</v>
      </c>
      <c r="O186" s="140">
        <v>26.0881430353643</v>
      </c>
      <c r="P186" s="140">
        <v>21.59292912555436</v>
      </c>
      <c r="Q186" s="61">
        <v>99.279489396569005</v>
      </c>
      <c r="R186" s="140">
        <v>30.216001207101801</v>
      </c>
      <c r="S186" s="140">
        <v>34.690269821818603</v>
      </c>
      <c r="T186" s="140">
        <v>31.641163211975499</v>
      </c>
      <c r="U186" s="140">
        <v>49.368140496013403</v>
      </c>
      <c r="V186" s="61">
        <v>145.91557473690901</v>
      </c>
      <c r="W186" s="140">
        <v>36.6553509507591</v>
      </c>
      <c r="X186" s="140">
        <v>38.927812295124497</v>
      </c>
      <c r="Y186" s="140">
        <v>36.2599195132902</v>
      </c>
      <c r="Z186" s="140">
        <v>50.753239048954271</v>
      </c>
      <c r="AA186" s="61">
        <v>162.59632180812801</v>
      </c>
      <c r="AB186" s="140">
        <v>21.419078303203001</v>
      </c>
      <c r="AC186" s="140">
        <v>11.542466195936001</v>
      </c>
      <c r="AD186" s="140">
        <v>11.143944305037801</v>
      </c>
      <c r="AE186" s="140">
        <v>36.6646014004574</v>
      </c>
      <c r="AF186" s="61">
        <v>80.7700902046343</v>
      </c>
      <c r="AG186" s="140">
        <v>18.641776300496701</v>
      </c>
      <c r="AH186" s="140">
        <v>36.757204859928002</v>
      </c>
      <c r="AI186" s="140">
        <v>16.806627110078011</v>
      </c>
      <c r="AJ186" s="140">
        <v>40.8236381994491</v>
      </c>
      <c r="AK186" s="61">
        <v>113.0292464699518</v>
      </c>
      <c r="AL186" s="140">
        <v>11.266034337133505</v>
      </c>
      <c r="AM186" s="140">
        <v>11.266034337133505</v>
      </c>
      <c r="AN186" s="140">
        <v>25.226531396241</v>
      </c>
      <c r="AO186" s="140">
        <v>25.226531396240997</v>
      </c>
      <c r="AP186" s="140">
        <v>26.52320993459626</v>
      </c>
      <c r="AQ186" s="280">
        <v>26.52320993459702</v>
      </c>
      <c r="AR186" s="140">
        <v>13.465017666935687</v>
      </c>
      <c r="AS186" s="280">
        <f t="shared" si="35"/>
        <v>13.465017666934955</v>
      </c>
      <c r="AT186" s="61">
        <v>76.480793334907474</v>
      </c>
      <c r="AU186" s="61">
        <v>76.48079333490648</v>
      </c>
      <c r="AV186" s="140">
        <v>18.189828008113398</v>
      </c>
      <c r="AW186" s="140">
        <v>47.123196585975904</v>
      </c>
      <c r="AX186" s="140">
        <v>59.1505614046904</v>
      </c>
      <c r="AY186" s="140">
        <v>38.497007129351999</v>
      </c>
      <c r="AZ186" s="61">
        <v>162.96059312813202</v>
      </c>
      <c r="BA186" s="140">
        <v>96.688922805390291</v>
      </c>
      <c r="BC186" s="165" t="str">
        <f t="shared" si="34"/>
        <v>x5,3</v>
      </c>
      <c r="BD186" s="463"/>
    </row>
    <row r="187" spans="1:1007 1025:2033 2051:3059 3077:4085 4103:5111 5129:6137 6155:7163 7181:8189 8207:9215 9233:10236 10241:11262 11267:12288 12293:13309 13314:14335 14340:16359" customFormat="1">
      <c r="A187" s="21"/>
      <c r="B187" s="21"/>
      <c r="C187" s="85"/>
      <c r="D187" s="85"/>
      <c r="E187" s="85"/>
      <c r="F187" s="85"/>
      <c r="G187" s="85"/>
      <c r="H187" s="154"/>
      <c r="I187" s="154"/>
      <c r="J187" s="154"/>
      <c r="K187" s="154"/>
      <c r="L187" s="85"/>
      <c r="M187" s="155"/>
      <c r="N187" s="155"/>
      <c r="O187" s="155"/>
      <c r="P187" s="155"/>
      <c r="Q187" s="85"/>
      <c r="R187" s="155"/>
      <c r="S187" s="155"/>
      <c r="T187" s="155"/>
      <c r="U187" s="155"/>
      <c r="V187" s="8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C187" s="165"/>
      <c r="BD187" s="463"/>
    </row>
    <row r="188" spans="1:1007 1025:2033 2051:3059 3077:4085 4103:5111 5129:6137 6155:7163 7181:8189 8207:9215 9233:10236 10241:11262 11267:12288 12293:13309 13314:14335 14340:16359" customFormat="1">
      <c r="A188" s="21"/>
      <c r="B188" s="85"/>
      <c r="C188" s="85"/>
      <c r="D188" s="85"/>
      <c r="E188" s="85"/>
      <c r="F188" s="85"/>
      <c r="G188" s="85"/>
      <c r="H188" s="85"/>
      <c r="I188" s="85"/>
      <c r="J188" s="85"/>
      <c r="K188" s="85"/>
      <c r="L188" s="85"/>
      <c r="M188" s="131"/>
      <c r="N188" s="131"/>
      <c r="O188" s="131"/>
      <c r="P188" s="131"/>
      <c r="Q188" s="85"/>
      <c r="R188" s="131"/>
      <c r="S188" s="131"/>
      <c r="T188" s="131"/>
      <c r="U188" s="131"/>
      <c r="V188" s="85"/>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402"/>
      <c r="AT188" s="131"/>
      <c r="AU188" s="131"/>
      <c r="AV188" s="131"/>
      <c r="AW188" s="131"/>
      <c r="AX188" s="131"/>
      <c r="AY188" s="131"/>
      <c r="AZ188" s="131"/>
      <c r="BA188" s="131"/>
      <c r="BC188" s="165"/>
      <c r="BD188" s="463"/>
    </row>
    <row r="189" spans="1:1007 1025:2033 2051:3059 3077:4085 4103:5111 5129:6137 6155:7163 7181:8189 8207:9215 9233:10236 10241:11262 11267:12288 12293:13309 13314:14335 14340:16359" customFormat="1" ht="16.5" thickBot="1">
      <c r="A189" s="21"/>
      <c r="B189" s="24" t="s">
        <v>239</v>
      </c>
      <c r="C189" s="87"/>
      <c r="D189" s="87"/>
      <c r="E189" s="87"/>
      <c r="F189" s="87"/>
      <c r="G189" s="87"/>
      <c r="H189" s="87"/>
      <c r="I189" s="87"/>
      <c r="J189" s="87"/>
      <c r="K189" s="87"/>
      <c r="L189" s="87"/>
      <c r="M189" s="133"/>
      <c r="N189" s="133"/>
      <c r="O189" s="133"/>
      <c r="P189" s="133"/>
      <c r="Q189" s="87"/>
      <c r="R189" s="133"/>
      <c r="S189" s="133"/>
      <c r="T189" s="133"/>
      <c r="U189" s="133"/>
      <c r="V189" s="87"/>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404"/>
      <c r="AT189" s="133"/>
      <c r="AU189" s="133"/>
      <c r="AV189" s="133"/>
      <c r="AW189" s="133"/>
      <c r="AX189" s="133"/>
      <c r="AY189" s="133"/>
      <c r="AZ189" s="133"/>
      <c r="BA189" s="133"/>
      <c r="BC189" s="371"/>
      <c r="BD189" s="463"/>
    </row>
    <row r="190" spans="1:1007 1025:2033 2051:3059 3077:4085 4103:5111 5129:6137 6155:7163 7181:8189 8207:9215 9233:10236 10241:11262 11267:12288 12293:13309 13314:14335 14340:16359" customFormat="1">
      <c r="A190" s="21"/>
      <c r="B190" s="85"/>
      <c r="C190" s="85"/>
      <c r="D190" s="85"/>
      <c r="E190" s="85"/>
      <c r="F190" s="85"/>
      <c r="G190" s="85"/>
      <c r="H190" s="85"/>
      <c r="I190" s="85"/>
      <c r="J190" s="85"/>
      <c r="K190" s="85"/>
      <c r="L190" s="85"/>
      <c r="M190" s="131"/>
      <c r="N190" s="131"/>
      <c r="O190" s="131"/>
      <c r="P190" s="131"/>
      <c r="Q190" s="85"/>
      <c r="R190" s="131"/>
      <c r="S190" s="131"/>
      <c r="T190" s="131"/>
      <c r="U190" s="131"/>
      <c r="V190" s="85"/>
      <c r="W190" s="131"/>
      <c r="X190" s="131"/>
      <c r="Y190" s="131"/>
      <c r="Z190" s="131"/>
      <c r="AA190" s="131"/>
      <c r="AB190" s="131"/>
      <c r="AC190" s="131"/>
      <c r="AD190" s="131"/>
      <c r="AE190" s="131"/>
      <c r="AF190" s="131"/>
      <c r="AG190" s="131"/>
      <c r="AH190" s="131"/>
      <c r="AI190" s="131"/>
      <c r="AJ190" s="131"/>
      <c r="AK190" s="131"/>
      <c r="AL190" s="131"/>
      <c r="AM190" s="322" t="str">
        <f>+$AM$13</f>
        <v>IFRS 17</v>
      </c>
      <c r="AN190" s="131"/>
      <c r="AO190" s="322" t="str">
        <f>+$AM$13</f>
        <v>IFRS 17</v>
      </c>
      <c r="AP190" s="131"/>
      <c r="AQ190" s="57"/>
      <c r="AR190" s="131"/>
      <c r="AS190" s="407" t="str">
        <f>+$AM$13</f>
        <v>IFRS 17</v>
      </c>
      <c r="AT190" s="131"/>
      <c r="AU190" s="322" t="s">
        <v>596</v>
      </c>
      <c r="AV190" s="131"/>
      <c r="AW190" s="131"/>
      <c r="AX190" s="131"/>
      <c r="AY190" s="131"/>
      <c r="AZ190" s="131"/>
      <c r="BA190" s="131"/>
      <c r="BC190" s="372"/>
      <c r="BD190" s="463"/>
    </row>
    <row r="191" spans="1:1007 1025:2033 2051:3059 3077:4085 4103:5111 5129:6137 6155:7163 7181:8189 8207:9215 9233:10236 10241:11262 11267:12288 12293:13309 13314:14335 14340:16359" s="316" customFormat="1" ht="25.5">
      <c r="A191" s="320"/>
      <c r="B191" s="334" t="s">
        <v>24</v>
      </c>
      <c r="C191" s="321" t="str">
        <f t="shared" ref="C191:BA191" si="36">C$14</f>
        <v>Q1-15
Underlying</v>
      </c>
      <c r="D191" s="321" t="str">
        <f t="shared" si="36"/>
        <v>Q2-15
Underlying</v>
      </c>
      <c r="E191" s="321" t="str">
        <f t="shared" si="36"/>
        <v>Q3-15
Underlying</v>
      </c>
      <c r="F191" s="321" t="str">
        <f t="shared" si="36"/>
        <v>Q4-15
Underlying</v>
      </c>
      <c r="G191" s="321" t="str">
        <f t="shared" si="36"/>
        <v>FY-2015
Underlying</v>
      </c>
      <c r="H191" s="321" t="str">
        <f t="shared" si="36"/>
        <v>Q1-16
Underlying</v>
      </c>
      <c r="I191" s="321" t="str">
        <f t="shared" si="36"/>
        <v>Q2-16
Underlying</v>
      </c>
      <c r="J191" s="321" t="str">
        <f t="shared" si="36"/>
        <v>Q3-16
Underlying</v>
      </c>
      <c r="K191" s="321" t="str">
        <f t="shared" si="36"/>
        <v>Q4-16
Underlying</v>
      </c>
      <c r="L191" s="322" t="str">
        <f t="shared" si="36"/>
        <v>FY-2016
Underlying</v>
      </c>
      <c r="M191" s="322" t="s">
        <v>540</v>
      </c>
      <c r="N191" s="322" t="s">
        <v>541</v>
      </c>
      <c r="O191" s="322" t="s">
        <v>542</v>
      </c>
      <c r="P191" s="321" t="s">
        <v>543</v>
      </c>
      <c r="Q191" s="322" t="s">
        <v>544</v>
      </c>
      <c r="R191" s="322" t="s">
        <v>545</v>
      </c>
      <c r="S191" s="322" t="s">
        <v>546</v>
      </c>
      <c r="T191" s="322" t="s">
        <v>547</v>
      </c>
      <c r="U191" s="321" t="s">
        <v>548</v>
      </c>
      <c r="V191" s="322" t="s">
        <v>549</v>
      </c>
      <c r="W191" s="322" t="s">
        <v>550</v>
      </c>
      <c r="X191" s="322" t="s">
        <v>551</v>
      </c>
      <c r="Y191" s="322" t="s">
        <v>552</v>
      </c>
      <c r="Z191" s="322" t="s">
        <v>553</v>
      </c>
      <c r="AA191" s="322" t="s">
        <v>554</v>
      </c>
      <c r="AB191" s="322" t="s">
        <v>555</v>
      </c>
      <c r="AC191" s="322" t="s">
        <v>556</v>
      </c>
      <c r="AD191" s="322" t="s">
        <v>557</v>
      </c>
      <c r="AE191" s="322" t="s">
        <v>558</v>
      </c>
      <c r="AF191" s="322" t="s">
        <v>559</v>
      </c>
      <c r="AG191" s="322" t="s">
        <v>560</v>
      </c>
      <c r="AH191" s="322" t="s">
        <v>561</v>
      </c>
      <c r="AI191" s="322" t="s">
        <v>562</v>
      </c>
      <c r="AJ191" s="322" t="s">
        <v>563</v>
      </c>
      <c r="AK191" s="322" t="s">
        <v>564</v>
      </c>
      <c r="AL191" s="322" t="s">
        <v>565</v>
      </c>
      <c r="AM191" s="322" t="str">
        <f t="shared" si="36"/>
        <v>Q1-22
Underlying</v>
      </c>
      <c r="AN191" s="322" t="s">
        <v>572</v>
      </c>
      <c r="AO191" s="322" t="str">
        <f t="shared" si="36"/>
        <v>Q2-22
Underlying</v>
      </c>
      <c r="AP191" s="322" t="s">
        <v>577</v>
      </c>
      <c r="AQ191" s="57" t="str">
        <f t="shared" si="36"/>
        <v>Q3-22
Underlying</v>
      </c>
      <c r="AR191" s="322" t="s">
        <v>602</v>
      </c>
      <c r="AS191" s="407" t="str">
        <f>AS172</f>
        <v>Q4-22
Underlying</v>
      </c>
      <c r="AT191" s="57" t="s">
        <v>603</v>
      </c>
      <c r="AU191" s="322" t="s">
        <v>609</v>
      </c>
      <c r="AV191" s="322" t="s">
        <v>607</v>
      </c>
      <c r="AW191" s="322" t="s">
        <v>616</v>
      </c>
      <c r="AX191" s="322" t="s">
        <v>621</v>
      </c>
      <c r="AY191" s="322" t="s">
        <v>629</v>
      </c>
      <c r="AZ191" s="57" t="s">
        <v>630</v>
      </c>
      <c r="BA191" s="322" t="str">
        <f t="shared" si="36"/>
        <v>Q1-24
Underlying</v>
      </c>
      <c r="BB191"/>
      <c r="BC191" s="370" t="str">
        <f>LEFT($AV:$AV,2)&amp;"/"&amp;LEFT(BA:BA,2)</f>
        <v>Q1/Q1</v>
      </c>
      <c r="BD191" s="463"/>
      <c r="BE191" s="59"/>
      <c r="BW191" s="315"/>
      <c r="BX191" s="59"/>
      <c r="BY191" s="59"/>
      <c r="BZ191" s="59"/>
      <c r="CA191" s="59"/>
      <c r="CB191" s="59"/>
      <c r="CC191" s="59"/>
      <c r="CD191" s="59"/>
      <c r="CE191" s="59"/>
      <c r="CF191" s="59"/>
      <c r="CG191" s="59"/>
      <c r="CL191" s="59"/>
      <c r="CQ191" s="59"/>
      <c r="DI191" s="315"/>
      <c r="DJ191" s="59"/>
      <c r="DK191" s="59"/>
      <c r="DL191" s="59"/>
      <c r="DM191" s="59"/>
      <c r="DN191" s="59"/>
      <c r="DO191" s="59"/>
      <c r="DP191" s="59"/>
      <c r="DQ191" s="59"/>
      <c r="DR191" s="59"/>
      <c r="DS191" s="59"/>
      <c r="DX191" s="59"/>
      <c r="EC191" s="59"/>
      <c r="EU191" s="315"/>
      <c r="EV191" s="59"/>
      <c r="EW191" s="59"/>
      <c r="EX191" s="59"/>
      <c r="EY191" s="59"/>
      <c r="EZ191" s="59"/>
      <c r="FA191" s="59"/>
      <c r="FB191" s="59"/>
      <c r="FC191" s="59"/>
      <c r="FD191" s="59"/>
      <c r="FE191" s="59"/>
      <c r="FJ191" s="59"/>
      <c r="FO191" s="59"/>
      <c r="GG191" s="315"/>
      <c r="GH191" s="59"/>
      <c r="GI191" s="59"/>
      <c r="GJ191" s="59"/>
      <c r="GK191" s="59"/>
      <c r="GL191" s="59"/>
      <c r="GM191" s="59"/>
      <c r="GN191" s="59"/>
      <c r="GO191" s="59"/>
      <c r="GP191" s="59"/>
      <c r="GQ191" s="59"/>
      <c r="GV191" s="59"/>
      <c r="HA191" s="59"/>
      <c r="HS191" s="315"/>
      <c r="HT191" s="59"/>
      <c r="HU191" s="59"/>
      <c r="HV191" s="59"/>
      <c r="HW191" s="59"/>
      <c r="HX191" s="59"/>
      <c r="HY191" s="59"/>
      <c r="HZ191" s="59"/>
      <c r="IA191" s="59"/>
      <c r="IB191" s="59"/>
      <c r="IC191" s="59"/>
      <c r="IH191" s="59"/>
      <c r="IM191" s="59"/>
      <c r="JE191" s="315"/>
      <c r="JF191" s="59"/>
      <c r="JG191" s="59"/>
      <c r="JH191" s="59"/>
      <c r="JI191" s="59"/>
      <c r="JJ191" s="59"/>
      <c r="JK191" s="59"/>
      <c r="JL191" s="59"/>
      <c r="JM191" s="59"/>
      <c r="JN191" s="59"/>
      <c r="JO191" s="59"/>
      <c r="JT191" s="59"/>
      <c r="JY191" s="59"/>
      <c r="KQ191" s="315"/>
      <c r="KR191" s="59"/>
      <c r="KS191" s="59"/>
      <c r="KT191" s="59"/>
      <c r="KU191" s="59"/>
      <c r="KV191" s="59"/>
      <c r="KW191" s="59"/>
      <c r="KX191" s="59"/>
      <c r="KY191" s="59"/>
      <c r="KZ191" s="59"/>
      <c r="LA191" s="59"/>
      <c r="LF191" s="59"/>
      <c r="LK191" s="59"/>
      <c r="MC191" s="315"/>
      <c r="MD191" s="59"/>
      <c r="ME191" s="59"/>
      <c r="MF191" s="59"/>
      <c r="MG191" s="59"/>
      <c r="MH191" s="59"/>
      <c r="MI191" s="59"/>
      <c r="MJ191" s="59"/>
      <c r="MK191" s="59"/>
      <c r="ML191" s="59"/>
      <c r="MM191" s="59"/>
      <c r="MR191" s="59"/>
      <c r="MW191" s="59"/>
      <c r="NO191" s="315"/>
      <c r="NP191" s="59"/>
      <c r="NQ191" s="59"/>
      <c r="NR191" s="59"/>
      <c r="NS191" s="59"/>
      <c r="NT191" s="59"/>
      <c r="NU191" s="59"/>
      <c r="NV191" s="59"/>
      <c r="NW191" s="59"/>
      <c r="NX191" s="59"/>
      <c r="NY191" s="59"/>
      <c r="OD191" s="59"/>
      <c r="OI191" s="59"/>
      <c r="PA191" s="315"/>
      <c r="PB191" s="59"/>
      <c r="PC191" s="59"/>
      <c r="PD191" s="59"/>
      <c r="PE191" s="59"/>
      <c r="PF191" s="59"/>
      <c r="PG191" s="59"/>
      <c r="PH191" s="59"/>
      <c r="PI191" s="59"/>
      <c r="PJ191" s="59"/>
      <c r="PK191" s="59"/>
      <c r="PP191" s="59"/>
      <c r="PU191" s="59"/>
      <c r="QM191" s="315"/>
      <c r="QN191" s="59"/>
      <c r="QO191" s="59"/>
      <c r="QP191" s="59"/>
      <c r="QQ191" s="59"/>
      <c r="QR191" s="59"/>
      <c r="QS191" s="59"/>
      <c r="QT191" s="59"/>
      <c r="QU191" s="59"/>
      <c r="QV191" s="59"/>
      <c r="QW191" s="59"/>
      <c r="RB191" s="59"/>
      <c r="RG191" s="59"/>
      <c r="RY191" s="315"/>
      <c r="RZ191" s="59"/>
      <c r="SA191" s="59"/>
      <c r="SB191" s="59"/>
      <c r="SC191" s="59"/>
      <c r="SD191" s="59"/>
      <c r="SE191" s="59"/>
      <c r="SF191" s="59"/>
      <c r="SG191" s="59"/>
      <c r="SH191" s="59"/>
      <c r="SI191" s="59"/>
      <c r="SN191" s="59"/>
      <c r="SS191" s="59"/>
      <c r="TK191" s="315"/>
      <c r="TL191" s="59"/>
      <c r="TM191" s="59"/>
      <c r="TN191" s="59"/>
      <c r="TO191" s="59"/>
      <c r="TP191" s="59"/>
      <c r="TQ191" s="59"/>
      <c r="TR191" s="59"/>
      <c r="TS191" s="59"/>
      <c r="TT191" s="59"/>
      <c r="TU191" s="59"/>
      <c r="TZ191" s="59"/>
      <c r="UE191" s="59"/>
      <c r="UW191" s="315"/>
      <c r="UX191" s="59"/>
      <c r="UY191" s="59"/>
      <c r="UZ191" s="59"/>
      <c r="VA191" s="59"/>
      <c r="VB191" s="59"/>
      <c r="VC191" s="59"/>
      <c r="VD191" s="59"/>
      <c r="VE191" s="59"/>
      <c r="VF191" s="59"/>
      <c r="VG191" s="59"/>
      <c r="VL191" s="59"/>
      <c r="VQ191" s="59"/>
      <c r="WI191" s="315"/>
      <c r="WJ191" s="59"/>
      <c r="WK191" s="59"/>
      <c r="WL191" s="59"/>
      <c r="WM191" s="59"/>
      <c r="WN191" s="59"/>
      <c r="WO191" s="59"/>
      <c r="WP191" s="59"/>
      <c r="WQ191" s="59"/>
      <c r="WR191" s="59"/>
      <c r="WS191" s="59"/>
      <c r="WX191" s="59"/>
      <c r="XC191" s="59"/>
      <c r="XU191" s="315"/>
      <c r="XV191" s="59"/>
      <c r="XW191" s="59"/>
      <c r="XX191" s="59"/>
      <c r="XY191" s="59"/>
      <c r="XZ191" s="59"/>
      <c r="YA191" s="59"/>
      <c r="YB191" s="59"/>
      <c r="YC191" s="59"/>
      <c r="YD191" s="59"/>
      <c r="YE191" s="59"/>
      <c r="YJ191" s="59"/>
      <c r="YO191" s="59"/>
      <c r="ZG191" s="315"/>
      <c r="ZH191" s="59"/>
      <c r="ZI191" s="59"/>
      <c r="ZJ191" s="59"/>
      <c r="ZK191" s="59"/>
      <c r="ZL191" s="59"/>
      <c r="ZM191" s="59"/>
      <c r="ZN191" s="59"/>
      <c r="ZO191" s="59"/>
      <c r="ZP191" s="59"/>
      <c r="ZQ191" s="59"/>
      <c r="ZV191" s="59"/>
      <c r="AAA191" s="59"/>
      <c r="AAS191" s="315"/>
      <c r="AAT191" s="59"/>
      <c r="AAU191" s="59"/>
      <c r="AAV191" s="59"/>
      <c r="AAW191" s="59"/>
      <c r="AAX191" s="59"/>
      <c r="AAY191" s="59"/>
      <c r="AAZ191" s="59"/>
      <c r="ABA191" s="59"/>
      <c r="ABB191" s="59"/>
      <c r="ABC191" s="59"/>
      <c r="ABH191" s="59"/>
      <c r="ABM191" s="59"/>
      <c r="ACE191" s="315"/>
      <c r="ACF191" s="59"/>
      <c r="ACG191" s="59"/>
      <c r="ACH191" s="59"/>
      <c r="ACI191" s="59"/>
      <c r="ACJ191" s="59"/>
      <c r="ACK191" s="59"/>
      <c r="ACL191" s="59"/>
      <c r="ACM191" s="59"/>
      <c r="ACN191" s="59"/>
      <c r="ACO191" s="59"/>
      <c r="ACT191" s="59"/>
      <c r="ACY191" s="59"/>
      <c r="ADQ191" s="315"/>
      <c r="ADR191" s="59"/>
      <c r="ADS191" s="59"/>
      <c r="ADT191" s="59"/>
      <c r="ADU191" s="59"/>
      <c r="ADV191" s="59"/>
      <c r="ADW191" s="59"/>
      <c r="ADX191" s="59"/>
      <c r="ADY191" s="59"/>
      <c r="ADZ191" s="59"/>
      <c r="AEA191" s="59"/>
      <c r="AEF191" s="59"/>
      <c r="AEK191" s="59"/>
      <c r="AFC191" s="315"/>
      <c r="AFD191" s="59"/>
      <c r="AFE191" s="59"/>
      <c r="AFF191" s="59"/>
      <c r="AFG191" s="59"/>
      <c r="AFH191" s="59"/>
      <c r="AFI191" s="59"/>
      <c r="AFJ191" s="59"/>
      <c r="AFK191" s="59"/>
      <c r="AFL191" s="59"/>
      <c r="AFM191" s="59"/>
      <c r="AFR191" s="59"/>
      <c r="AFW191" s="59"/>
      <c r="AGO191" s="315"/>
      <c r="AGP191" s="59"/>
      <c r="AGQ191" s="59"/>
      <c r="AGR191" s="59"/>
      <c r="AGS191" s="59"/>
      <c r="AGT191" s="59"/>
      <c r="AGU191" s="59"/>
      <c r="AGV191" s="59"/>
      <c r="AGW191" s="59"/>
      <c r="AGX191" s="59"/>
      <c r="AGY191" s="59"/>
      <c r="AHD191" s="59"/>
      <c r="AHI191" s="59"/>
      <c r="AIA191" s="315"/>
      <c r="AIB191" s="59"/>
      <c r="AIC191" s="59"/>
      <c r="AID191" s="59"/>
      <c r="AIE191" s="59"/>
      <c r="AIF191" s="59"/>
      <c r="AIG191" s="59"/>
      <c r="AIH191" s="59"/>
      <c r="AII191" s="59"/>
      <c r="AIJ191" s="59"/>
      <c r="AIK191" s="59"/>
      <c r="AIP191" s="59"/>
      <c r="AIU191" s="59"/>
      <c r="AJM191" s="315"/>
      <c r="AJN191" s="59"/>
      <c r="AJO191" s="59"/>
      <c r="AJP191" s="59"/>
      <c r="AJQ191" s="59"/>
      <c r="AJR191" s="59"/>
      <c r="AJS191" s="59"/>
      <c r="AJT191" s="59"/>
      <c r="AJU191" s="59"/>
      <c r="AJV191" s="59"/>
      <c r="AJW191" s="59"/>
      <c r="AKB191" s="59"/>
      <c r="AKG191" s="59"/>
      <c r="AKY191" s="315"/>
      <c r="AKZ191" s="59"/>
      <c r="ALA191" s="59"/>
      <c r="ALB191" s="59"/>
      <c r="ALC191" s="59"/>
      <c r="ALD191" s="59"/>
      <c r="ALE191" s="59"/>
      <c r="ALF191" s="59"/>
      <c r="ALG191" s="59"/>
      <c r="ALH191" s="59"/>
      <c r="ALI191" s="59"/>
      <c r="ALN191" s="59"/>
      <c r="ALS191" s="59"/>
      <c r="AMK191" s="315"/>
      <c r="AML191" s="59"/>
      <c r="AMM191" s="59"/>
      <c r="AMN191" s="59"/>
      <c r="AMO191" s="59"/>
      <c r="AMP191" s="59"/>
      <c r="AMQ191" s="59"/>
      <c r="AMR191" s="59"/>
      <c r="AMS191" s="59"/>
      <c r="AMT191" s="59"/>
      <c r="AMU191" s="59"/>
      <c r="AMZ191" s="59"/>
      <c r="ANE191" s="59"/>
      <c r="ANW191" s="315"/>
      <c r="ANX191" s="59"/>
      <c r="ANY191" s="59"/>
      <c r="ANZ191" s="59"/>
      <c r="AOA191" s="59"/>
      <c r="AOB191" s="59"/>
      <c r="AOC191" s="59"/>
      <c r="AOD191" s="59"/>
      <c r="AOE191" s="59"/>
      <c r="AOF191" s="59"/>
      <c r="AOG191" s="59"/>
      <c r="AOL191" s="59"/>
      <c r="AOQ191" s="59"/>
      <c r="API191" s="315"/>
      <c r="APJ191" s="59"/>
      <c r="APK191" s="59"/>
      <c r="APL191" s="59"/>
      <c r="APM191" s="59"/>
      <c r="APN191" s="59"/>
      <c r="APO191" s="59"/>
      <c r="APP191" s="59"/>
      <c r="APQ191" s="59"/>
      <c r="APR191" s="59"/>
      <c r="APS191" s="59"/>
      <c r="APX191" s="59"/>
      <c r="AQC191" s="59"/>
      <c r="AQU191" s="315"/>
      <c r="AQV191" s="59"/>
      <c r="AQW191" s="59"/>
      <c r="AQX191" s="59"/>
      <c r="AQY191" s="59"/>
      <c r="AQZ191" s="59"/>
      <c r="ARA191" s="59"/>
      <c r="ARB191" s="59"/>
      <c r="ARC191" s="59"/>
      <c r="ARD191" s="59"/>
      <c r="ARE191" s="59"/>
      <c r="ARJ191" s="59"/>
      <c r="ARO191" s="59"/>
      <c r="ASG191" s="315"/>
      <c r="ASH191" s="59"/>
      <c r="ASI191" s="59"/>
      <c r="ASJ191" s="59"/>
      <c r="ASK191" s="59"/>
      <c r="ASL191" s="59"/>
      <c r="ASM191" s="59"/>
      <c r="ASN191" s="59"/>
      <c r="ASO191" s="59"/>
      <c r="ASP191" s="59"/>
      <c r="ASQ191" s="59"/>
      <c r="ASV191" s="59"/>
      <c r="ATA191" s="59"/>
      <c r="ATS191" s="315"/>
      <c r="ATT191" s="59"/>
      <c r="ATU191" s="59"/>
      <c r="ATV191" s="59"/>
      <c r="ATW191" s="59"/>
      <c r="ATX191" s="59"/>
      <c r="ATY191" s="59"/>
      <c r="ATZ191" s="59"/>
      <c r="AUA191" s="59"/>
      <c r="AUB191" s="59"/>
      <c r="AUC191" s="59"/>
      <c r="AUH191" s="59"/>
      <c r="AUM191" s="59"/>
      <c r="AVE191" s="315"/>
      <c r="AVF191" s="59"/>
      <c r="AVG191" s="59"/>
      <c r="AVH191" s="59"/>
      <c r="AVI191" s="59"/>
      <c r="AVJ191" s="59"/>
      <c r="AVK191" s="59"/>
      <c r="AVL191" s="59"/>
      <c r="AVM191" s="59"/>
      <c r="AVN191" s="59"/>
      <c r="AVO191" s="59"/>
      <c r="AVT191" s="59"/>
      <c r="AVY191" s="59"/>
      <c r="AWQ191" s="315"/>
      <c r="AWR191" s="59"/>
      <c r="AWS191" s="59"/>
      <c r="AWT191" s="59"/>
      <c r="AWU191" s="59"/>
      <c r="AWV191" s="59"/>
      <c r="AWW191" s="59"/>
      <c r="AWX191" s="59"/>
      <c r="AWY191" s="59"/>
      <c r="AWZ191" s="59"/>
      <c r="AXA191" s="59"/>
      <c r="AXF191" s="59"/>
      <c r="AXK191" s="59"/>
      <c r="AYC191" s="315"/>
      <c r="AYD191" s="59"/>
      <c r="AYE191" s="59"/>
      <c r="AYF191" s="59"/>
      <c r="AYG191" s="59"/>
      <c r="AYH191" s="59"/>
      <c r="AYI191" s="59"/>
      <c r="AYJ191" s="59"/>
      <c r="AYK191" s="59"/>
      <c r="AYL191" s="59"/>
      <c r="AYM191" s="59"/>
      <c r="AYR191" s="59"/>
      <c r="AYW191" s="59"/>
      <c r="AZO191" s="315"/>
      <c r="AZP191" s="59"/>
      <c r="AZQ191" s="59"/>
      <c r="AZR191" s="59"/>
      <c r="AZS191" s="59"/>
      <c r="AZT191" s="59"/>
      <c r="AZU191" s="59"/>
      <c r="AZV191" s="59"/>
      <c r="AZW191" s="59"/>
      <c r="AZX191" s="59"/>
      <c r="AZY191" s="59"/>
      <c r="BAD191" s="59"/>
      <c r="BAI191" s="59"/>
      <c r="BBA191" s="315"/>
      <c r="BBB191" s="59"/>
      <c r="BBC191" s="59"/>
      <c r="BBD191" s="59"/>
      <c r="BBE191" s="59"/>
      <c r="BBF191" s="59"/>
      <c r="BBG191" s="59"/>
      <c r="BBH191" s="59"/>
      <c r="BBI191" s="59"/>
      <c r="BBJ191" s="59"/>
      <c r="BBK191" s="59"/>
      <c r="BBP191" s="59"/>
      <c r="BBU191" s="59"/>
      <c r="BCM191" s="315"/>
      <c r="BCN191" s="59"/>
      <c r="BCO191" s="59"/>
      <c r="BCP191" s="59"/>
      <c r="BCQ191" s="59"/>
      <c r="BCR191" s="59"/>
      <c r="BCS191" s="59"/>
      <c r="BCT191" s="59"/>
      <c r="BCU191" s="59"/>
      <c r="BCV191" s="59"/>
      <c r="BCW191" s="59"/>
      <c r="BDB191" s="59"/>
      <c r="BDG191" s="59"/>
      <c r="BDY191" s="315"/>
      <c r="BDZ191" s="59"/>
      <c r="BEA191" s="59"/>
      <c r="BEB191" s="59"/>
      <c r="BEC191" s="59"/>
      <c r="BED191" s="59"/>
      <c r="BEE191" s="59"/>
      <c r="BEF191" s="59"/>
      <c r="BEG191" s="59"/>
      <c r="BEH191" s="59"/>
      <c r="BEI191" s="59"/>
      <c r="BEN191" s="59"/>
      <c r="BES191" s="59"/>
      <c r="BFK191" s="315"/>
      <c r="BFL191" s="59"/>
      <c r="BFM191" s="59"/>
      <c r="BFN191" s="59"/>
      <c r="BFO191" s="59"/>
      <c r="BFP191" s="59"/>
      <c r="BFQ191" s="59"/>
      <c r="BFR191" s="59"/>
      <c r="BFS191" s="59"/>
      <c r="BFT191" s="59"/>
      <c r="BFU191" s="59"/>
      <c r="BFZ191" s="59"/>
      <c r="BGE191" s="59"/>
      <c r="BGW191" s="315"/>
      <c r="BGX191" s="59"/>
      <c r="BGY191" s="59"/>
      <c r="BGZ191" s="59"/>
      <c r="BHA191" s="59"/>
      <c r="BHB191" s="59"/>
      <c r="BHC191" s="59"/>
      <c r="BHD191" s="59"/>
      <c r="BHE191" s="59"/>
      <c r="BHF191" s="59"/>
      <c r="BHG191" s="59"/>
      <c r="BHL191" s="59"/>
      <c r="BHQ191" s="59"/>
      <c r="BII191" s="315"/>
      <c r="BIJ191" s="59"/>
      <c r="BIK191" s="59"/>
      <c r="BIL191" s="59"/>
      <c r="BIM191" s="59"/>
      <c r="BIN191" s="59"/>
      <c r="BIO191" s="59"/>
      <c r="BIP191" s="59"/>
      <c r="BIQ191" s="59"/>
      <c r="BIR191" s="59"/>
      <c r="BIS191" s="59"/>
      <c r="BIX191" s="59"/>
      <c r="BJC191" s="59"/>
      <c r="BJU191" s="315"/>
      <c r="BJV191" s="59"/>
      <c r="BJW191" s="59"/>
      <c r="BJX191" s="59"/>
      <c r="BJY191" s="59"/>
      <c r="BJZ191" s="59"/>
      <c r="BKA191" s="59"/>
      <c r="BKB191" s="59"/>
      <c r="BKC191" s="59"/>
      <c r="BKD191" s="59"/>
      <c r="BKE191" s="59"/>
      <c r="BKJ191" s="59"/>
      <c r="BKO191" s="59"/>
      <c r="BLG191" s="315"/>
      <c r="BLH191" s="59"/>
      <c r="BLI191" s="59"/>
      <c r="BLJ191" s="59"/>
      <c r="BLK191" s="59"/>
      <c r="BLL191" s="59"/>
      <c r="BLM191" s="59"/>
      <c r="BLN191" s="59"/>
      <c r="BLO191" s="59"/>
      <c r="BLP191" s="59"/>
      <c r="BLQ191" s="59"/>
      <c r="BLV191" s="59"/>
      <c r="BMA191" s="59"/>
      <c r="BMS191" s="315"/>
      <c r="BMT191" s="59"/>
      <c r="BMU191" s="59"/>
      <c r="BMV191" s="59"/>
      <c r="BMW191" s="59"/>
      <c r="BMX191" s="59"/>
      <c r="BMY191" s="59"/>
      <c r="BMZ191" s="59"/>
      <c r="BNA191" s="59"/>
      <c r="BNB191" s="59"/>
      <c r="BNC191" s="59"/>
      <c r="BNH191" s="59"/>
      <c r="BNM191" s="59"/>
      <c r="BOE191" s="315"/>
      <c r="BOF191" s="59"/>
      <c r="BOG191" s="59"/>
      <c r="BOH191" s="59"/>
      <c r="BOI191" s="59"/>
      <c r="BOJ191" s="59"/>
      <c r="BOK191" s="59"/>
      <c r="BOL191" s="59"/>
      <c r="BOM191" s="59"/>
      <c r="BON191" s="59"/>
      <c r="BOO191" s="59"/>
      <c r="BOT191" s="59"/>
      <c r="BOY191" s="59"/>
      <c r="BPQ191" s="315"/>
      <c r="BPR191" s="59"/>
      <c r="BPS191" s="59"/>
      <c r="BPT191" s="59"/>
      <c r="BPU191" s="59"/>
      <c r="BPV191" s="59"/>
      <c r="BPW191" s="59"/>
      <c r="BPX191" s="59"/>
      <c r="BPY191" s="59"/>
      <c r="BPZ191" s="59"/>
      <c r="BQA191" s="59"/>
      <c r="BQF191" s="59"/>
      <c r="BQK191" s="59"/>
      <c r="BRC191" s="315"/>
      <c r="BRD191" s="59"/>
      <c r="BRE191" s="59"/>
      <c r="BRF191" s="59"/>
      <c r="BRG191" s="59"/>
      <c r="BRH191" s="59"/>
      <c r="BRI191" s="59"/>
      <c r="BRJ191" s="59"/>
      <c r="BRK191" s="59"/>
      <c r="BRL191" s="59"/>
      <c r="BRM191" s="59"/>
      <c r="BRR191" s="59"/>
      <c r="BRW191" s="59"/>
      <c r="BSO191" s="315"/>
      <c r="BSP191" s="59"/>
      <c r="BSQ191" s="59"/>
      <c r="BSR191" s="59"/>
      <c r="BSS191" s="59"/>
      <c r="BST191" s="59"/>
      <c r="BSU191" s="59"/>
      <c r="BSV191" s="59"/>
      <c r="BSW191" s="59"/>
      <c r="BSX191" s="59"/>
      <c r="BSY191" s="59"/>
      <c r="BTD191" s="59"/>
      <c r="BTI191" s="59"/>
      <c r="BUA191" s="315"/>
      <c r="BUB191" s="59"/>
      <c r="BUC191" s="59"/>
      <c r="BUD191" s="59"/>
      <c r="BUE191" s="59"/>
      <c r="BUF191" s="59"/>
      <c r="BUG191" s="59"/>
      <c r="BUH191" s="59"/>
      <c r="BUI191" s="59"/>
      <c r="BUJ191" s="59"/>
      <c r="BUK191" s="59"/>
      <c r="BUP191" s="59"/>
      <c r="BUU191" s="59"/>
      <c r="BVM191" s="315"/>
      <c r="BVN191" s="59"/>
      <c r="BVO191" s="59"/>
      <c r="BVP191" s="59"/>
      <c r="BVQ191" s="59"/>
      <c r="BVR191" s="59"/>
      <c r="BVS191" s="59"/>
      <c r="BVT191" s="59"/>
      <c r="BVU191" s="59"/>
      <c r="BVV191" s="59"/>
      <c r="BVW191" s="59"/>
      <c r="BWB191" s="59"/>
      <c r="BWG191" s="59"/>
      <c r="BWY191" s="315"/>
      <c r="BWZ191" s="59"/>
      <c r="BXA191" s="59"/>
      <c r="BXB191" s="59"/>
      <c r="BXC191" s="59"/>
      <c r="BXD191" s="59"/>
      <c r="BXE191" s="59"/>
      <c r="BXF191" s="59"/>
      <c r="BXG191" s="59"/>
      <c r="BXH191" s="59"/>
      <c r="BXI191" s="59"/>
      <c r="BXN191" s="59"/>
      <c r="BXS191" s="59"/>
      <c r="BYK191" s="315"/>
      <c r="BYL191" s="59"/>
      <c r="BYM191" s="59"/>
      <c r="BYN191" s="59"/>
      <c r="BYO191" s="59"/>
      <c r="BYP191" s="59"/>
      <c r="BYQ191" s="59"/>
      <c r="BYR191" s="59"/>
      <c r="BYS191" s="59"/>
      <c r="BYT191" s="59"/>
      <c r="BYU191" s="59"/>
      <c r="BYZ191" s="59"/>
      <c r="BZE191" s="59"/>
      <c r="BZW191" s="315"/>
      <c r="BZX191" s="59"/>
      <c r="BZY191" s="59"/>
      <c r="BZZ191" s="59"/>
      <c r="CAA191" s="59"/>
      <c r="CAB191" s="59"/>
      <c r="CAC191" s="59"/>
      <c r="CAD191" s="59"/>
      <c r="CAE191" s="59"/>
      <c r="CAF191" s="59"/>
      <c r="CAG191" s="59"/>
      <c r="CAL191" s="59"/>
      <c r="CAQ191" s="59"/>
      <c r="CBI191" s="315"/>
      <c r="CBJ191" s="59"/>
      <c r="CBK191" s="59"/>
      <c r="CBL191" s="59"/>
      <c r="CBM191" s="59"/>
      <c r="CBN191" s="59"/>
      <c r="CBO191" s="59"/>
      <c r="CBP191" s="59"/>
      <c r="CBQ191" s="59"/>
      <c r="CBR191" s="59"/>
      <c r="CBS191" s="59"/>
      <c r="CBX191" s="59"/>
      <c r="CCC191" s="59"/>
      <c r="CCU191" s="315"/>
      <c r="CCV191" s="59"/>
      <c r="CCW191" s="59"/>
      <c r="CCX191" s="59"/>
      <c r="CCY191" s="59"/>
      <c r="CCZ191" s="59"/>
      <c r="CDA191" s="59"/>
      <c r="CDB191" s="59"/>
      <c r="CDC191" s="59"/>
      <c r="CDD191" s="59"/>
      <c r="CDE191" s="59"/>
      <c r="CDJ191" s="59"/>
      <c r="CDO191" s="59"/>
      <c r="CEG191" s="315"/>
      <c r="CEH191" s="59"/>
      <c r="CEI191" s="59"/>
      <c r="CEJ191" s="59"/>
      <c r="CEK191" s="59"/>
      <c r="CEL191" s="59"/>
      <c r="CEM191" s="59"/>
      <c r="CEN191" s="59"/>
      <c r="CEO191" s="59"/>
      <c r="CEP191" s="59"/>
      <c r="CEQ191" s="59"/>
      <c r="CEV191" s="59"/>
      <c r="CFA191" s="59"/>
      <c r="CFS191" s="315"/>
      <c r="CFT191" s="59"/>
      <c r="CFU191" s="59"/>
      <c r="CFV191" s="59"/>
      <c r="CFW191" s="59"/>
      <c r="CFX191" s="59"/>
      <c r="CFY191" s="59"/>
      <c r="CFZ191" s="59"/>
      <c r="CGA191" s="59"/>
      <c r="CGB191" s="59"/>
      <c r="CGC191" s="59"/>
      <c r="CGH191" s="59"/>
      <c r="CGM191" s="59"/>
      <c r="CHE191" s="315"/>
      <c r="CHF191" s="59"/>
      <c r="CHG191" s="59"/>
      <c r="CHH191" s="59"/>
      <c r="CHI191" s="59"/>
      <c r="CHJ191" s="59"/>
      <c r="CHK191" s="59"/>
      <c r="CHL191" s="59"/>
      <c r="CHM191" s="59"/>
      <c r="CHN191" s="59"/>
      <c r="CHO191" s="59"/>
      <c r="CHT191" s="59"/>
      <c r="CHY191" s="59"/>
      <c r="CIQ191" s="315"/>
      <c r="CIR191" s="59"/>
      <c r="CIS191" s="59"/>
      <c r="CIT191" s="59"/>
      <c r="CIU191" s="59"/>
      <c r="CIV191" s="59"/>
      <c r="CIW191" s="59"/>
      <c r="CIX191" s="59"/>
      <c r="CIY191" s="59"/>
      <c r="CIZ191" s="59"/>
      <c r="CJA191" s="59"/>
      <c r="CJF191" s="59"/>
      <c r="CJK191" s="59"/>
      <c r="CKC191" s="315"/>
      <c r="CKD191" s="59"/>
      <c r="CKE191" s="59"/>
      <c r="CKF191" s="59"/>
      <c r="CKG191" s="59"/>
      <c r="CKH191" s="59"/>
      <c r="CKI191" s="59"/>
      <c r="CKJ191" s="59"/>
      <c r="CKK191" s="59"/>
      <c r="CKL191" s="59"/>
      <c r="CKM191" s="59"/>
      <c r="CKR191" s="59"/>
      <c r="CKW191" s="59"/>
      <c r="CLO191" s="315"/>
      <c r="CLP191" s="59"/>
      <c r="CLQ191" s="59"/>
      <c r="CLR191" s="59"/>
      <c r="CLS191" s="59"/>
      <c r="CLT191" s="59"/>
      <c r="CLU191" s="59"/>
      <c r="CLV191" s="59"/>
      <c r="CLW191" s="59"/>
      <c r="CLX191" s="59"/>
      <c r="CLY191" s="59"/>
      <c r="CMD191" s="59"/>
      <c r="CMI191" s="59"/>
      <c r="CNA191" s="315"/>
      <c r="CNB191" s="59"/>
      <c r="CNC191" s="59"/>
      <c r="CND191" s="59"/>
      <c r="CNE191" s="59"/>
      <c r="CNF191" s="59"/>
      <c r="CNG191" s="59"/>
      <c r="CNH191" s="59"/>
      <c r="CNI191" s="59"/>
      <c r="CNJ191" s="59"/>
      <c r="CNK191" s="59"/>
      <c r="CNP191" s="59"/>
      <c r="CNU191" s="59"/>
      <c r="COM191" s="315"/>
      <c r="CON191" s="59"/>
      <c r="COO191" s="59"/>
      <c r="COP191" s="59"/>
      <c r="COQ191" s="59"/>
      <c r="COR191" s="59"/>
      <c r="COS191" s="59"/>
      <c r="COT191" s="59"/>
      <c r="COU191" s="59"/>
      <c r="COV191" s="59"/>
      <c r="COW191" s="59"/>
      <c r="CPB191" s="59"/>
      <c r="CPG191" s="59"/>
      <c r="CPY191" s="315"/>
      <c r="CPZ191" s="59"/>
      <c r="CQA191" s="59"/>
      <c r="CQB191" s="59"/>
      <c r="CQC191" s="59"/>
      <c r="CQD191" s="59"/>
      <c r="CQE191" s="59"/>
      <c r="CQF191" s="59"/>
      <c r="CQG191" s="59"/>
      <c r="CQH191" s="59"/>
      <c r="CQI191" s="59"/>
      <c r="CQN191" s="59"/>
      <c r="CQS191" s="59"/>
      <c r="CRK191" s="315"/>
      <c r="CRL191" s="59"/>
      <c r="CRM191" s="59"/>
      <c r="CRN191" s="59"/>
      <c r="CRO191" s="59"/>
      <c r="CRP191" s="59"/>
      <c r="CRQ191" s="59"/>
      <c r="CRR191" s="59"/>
      <c r="CRS191" s="59"/>
      <c r="CRT191" s="59"/>
      <c r="CRU191" s="59"/>
      <c r="CRZ191" s="59"/>
      <c r="CSE191" s="59"/>
      <c r="CSW191" s="315"/>
      <c r="CSX191" s="59"/>
      <c r="CSY191" s="59"/>
      <c r="CSZ191" s="59"/>
      <c r="CTA191" s="59"/>
      <c r="CTB191" s="59"/>
      <c r="CTC191" s="59"/>
      <c r="CTD191" s="59"/>
      <c r="CTE191" s="59"/>
      <c r="CTF191" s="59"/>
      <c r="CTG191" s="59"/>
      <c r="CTL191" s="59"/>
      <c r="CTQ191" s="59"/>
      <c r="CUI191" s="315"/>
      <c r="CUJ191" s="59"/>
      <c r="CUK191" s="59"/>
      <c r="CUL191" s="59"/>
      <c r="CUM191" s="59"/>
      <c r="CUN191" s="59"/>
      <c r="CUO191" s="59"/>
      <c r="CUP191" s="59"/>
      <c r="CUQ191" s="59"/>
      <c r="CUR191" s="59"/>
      <c r="CUS191" s="59"/>
      <c r="CUX191" s="59"/>
      <c r="CVC191" s="59"/>
      <c r="CVU191" s="315"/>
      <c r="CVV191" s="59"/>
      <c r="CVW191" s="59"/>
      <c r="CVX191" s="59"/>
      <c r="CVY191" s="59"/>
      <c r="CVZ191" s="59"/>
      <c r="CWA191" s="59"/>
      <c r="CWB191" s="59"/>
      <c r="CWC191" s="59"/>
      <c r="CWD191" s="59"/>
      <c r="CWE191" s="59"/>
      <c r="CWJ191" s="59"/>
      <c r="CWO191" s="59"/>
      <c r="CXG191" s="315"/>
      <c r="CXH191" s="59"/>
      <c r="CXI191" s="59"/>
      <c r="CXJ191" s="59"/>
      <c r="CXK191" s="59"/>
      <c r="CXL191" s="59"/>
      <c r="CXM191" s="59"/>
      <c r="CXN191" s="59"/>
      <c r="CXO191" s="59"/>
      <c r="CXP191" s="59"/>
      <c r="CXQ191" s="59"/>
      <c r="CXV191" s="59"/>
      <c r="CYA191" s="59"/>
      <c r="CYS191" s="315"/>
      <c r="CYT191" s="59"/>
      <c r="CYU191" s="59"/>
      <c r="CYV191" s="59"/>
      <c r="CYW191" s="59"/>
      <c r="CYX191" s="59"/>
      <c r="CYY191" s="59"/>
      <c r="CYZ191" s="59"/>
      <c r="CZA191" s="59"/>
      <c r="CZB191" s="59"/>
      <c r="CZC191" s="59"/>
      <c r="CZH191" s="59"/>
      <c r="CZM191" s="59"/>
      <c r="DAE191" s="315"/>
      <c r="DAF191" s="59"/>
      <c r="DAG191" s="59"/>
      <c r="DAH191" s="59"/>
      <c r="DAI191" s="59"/>
      <c r="DAJ191" s="59"/>
      <c r="DAK191" s="59"/>
      <c r="DAL191" s="59"/>
      <c r="DAM191" s="59"/>
      <c r="DAN191" s="59"/>
      <c r="DAO191" s="59"/>
      <c r="DAT191" s="59"/>
      <c r="DAY191" s="59"/>
      <c r="DBQ191" s="315"/>
      <c r="DBR191" s="59"/>
      <c r="DBS191" s="59"/>
      <c r="DBT191" s="59"/>
      <c r="DBU191" s="59"/>
      <c r="DBV191" s="59"/>
      <c r="DBW191" s="59"/>
      <c r="DBX191" s="59"/>
      <c r="DBY191" s="59"/>
      <c r="DBZ191" s="59"/>
      <c r="DCA191" s="59"/>
      <c r="DCF191" s="59"/>
      <c r="DCK191" s="59"/>
      <c r="DDC191" s="315"/>
      <c r="DDD191" s="59"/>
      <c r="DDE191" s="59"/>
      <c r="DDF191" s="59"/>
      <c r="DDG191" s="59"/>
      <c r="DDH191" s="59"/>
      <c r="DDI191" s="59"/>
      <c r="DDJ191" s="59"/>
      <c r="DDK191" s="59"/>
      <c r="DDL191" s="59"/>
      <c r="DDM191" s="59"/>
      <c r="DDR191" s="59"/>
      <c r="DDW191" s="59"/>
      <c r="DEO191" s="315"/>
      <c r="DEP191" s="59"/>
      <c r="DEQ191" s="59"/>
      <c r="DER191" s="59"/>
      <c r="DES191" s="59"/>
      <c r="DET191" s="59"/>
      <c r="DEU191" s="59"/>
      <c r="DEV191" s="59"/>
      <c r="DEW191" s="59"/>
      <c r="DEX191" s="59"/>
      <c r="DEY191" s="59"/>
      <c r="DFD191" s="59"/>
      <c r="DFI191" s="59"/>
      <c r="DGA191" s="315"/>
      <c r="DGB191" s="59"/>
      <c r="DGC191" s="59"/>
      <c r="DGD191" s="59"/>
      <c r="DGE191" s="59"/>
      <c r="DGF191" s="59"/>
      <c r="DGG191" s="59"/>
      <c r="DGH191" s="59"/>
      <c r="DGI191" s="59"/>
      <c r="DGJ191" s="59"/>
      <c r="DGK191" s="59"/>
      <c r="DGP191" s="59"/>
      <c r="DGU191" s="59"/>
      <c r="DHM191" s="315"/>
      <c r="DHN191" s="59"/>
      <c r="DHO191" s="59"/>
      <c r="DHP191" s="59"/>
      <c r="DHQ191" s="59"/>
      <c r="DHR191" s="59"/>
      <c r="DHS191" s="59"/>
      <c r="DHT191" s="59"/>
      <c r="DHU191" s="59"/>
      <c r="DHV191" s="59"/>
      <c r="DHW191" s="59"/>
      <c r="DIB191" s="59"/>
      <c r="DIG191" s="59"/>
      <c r="DIY191" s="315"/>
      <c r="DIZ191" s="59"/>
      <c r="DJA191" s="59"/>
      <c r="DJB191" s="59"/>
      <c r="DJC191" s="59"/>
      <c r="DJD191" s="59"/>
      <c r="DJE191" s="59"/>
      <c r="DJF191" s="59"/>
      <c r="DJG191" s="59"/>
      <c r="DJH191" s="59"/>
      <c r="DJI191" s="59"/>
      <c r="DJN191" s="59"/>
      <c r="DJS191" s="59"/>
      <c r="DKK191" s="315"/>
      <c r="DKL191" s="59"/>
      <c r="DKM191" s="59"/>
      <c r="DKN191" s="59"/>
      <c r="DKO191" s="59"/>
      <c r="DKP191" s="59"/>
      <c r="DKQ191" s="59"/>
      <c r="DKR191" s="59"/>
      <c r="DKS191" s="59"/>
      <c r="DKT191" s="59"/>
      <c r="DKU191" s="59"/>
      <c r="DKZ191" s="59"/>
      <c r="DLE191" s="59"/>
      <c r="DLW191" s="315"/>
      <c r="DLX191" s="59"/>
      <c r="DLY191" s="59"/>
      <c r="DLZ191" s="59"/>
      <c r="DMA191" s="59"/>
      <c r="DMB191" s="59"/>
      <c r="DMC191" s="59"/>
      <c r="DMD191" s="59"/>
      <c r="DME191" s="59"/>
      <c r="DMF191" s="59"/>
      <c r="DMG191" s="59"/>
      <c r="DML191" s="59"/>
      <c r="DMQ191" s="59"/>
      <c r="DNI191" s="315"/>
      <c r="DNJ191" s="59"/>
      <c r="DNK191" s="59"/>
      <c r="DNL191" s="59"/>
      <c r="DNM191" s="59"/>
      <c r="DNN191" s="59"/>
      <c r="DNO191" s="59"/>
      <c r="DNP191" s="59"/>
      <c r="DNQ191" s="59"/>
      <c r="DNR191" s="59"/>
      <c r="DNS191" s="59"/>
      <c r="DNX191" s="59"/>
      <c r="DOC191" s="59"/>
      <c r="DOU191" s="315"/>
      <c r="DOV191" s="59"/>
      <c r="DOW191" s="59"/>
      <c r="DOX191" s="59"/>
      <c r="DOY191" s="59"/>
      <c r="DOZ191" s="59"/>
      <c r="DPA191" s="59"/>
      <c r="DPB191" s="59"/>
      <c r="DPC191" s="59"/>
      <c r="DPD191" s="59"/>
      <c r="DPE191" s="59"/>
      <c r="DPJ191" s="59"/>
      <c r="DPO191" s="59"/>
      <c r="DQG191" s="315"/>
      <c r="DQH191" s="59"/>
      <c r="DQI191" s="59"/>
      <c r="DQJ191" s="59"/>
      <c r="DQK191" s="59"/>
      <c r="DQL191" s="59"/>
      <c r="DQM191" s="59"/>
      <c r="DQN191" s="59"/>
      <c r="DQO191" s="59"/>
      <c r="DQP191" s="59"/>
      <c r="DQQ191" s="59"/>
      <c r="DQV191" s="59"/>
      <c r="DRA191" s="59"/>
      <c r="DRS191" s="315"/>
      <c r="DRT191" s="59"/>
      <c r="DRU191" s="59"/>
      <c r="DRV191" s="59"/>
      <c r="DRW191" s="59"/>
      <c r="DRX191" s="59"/>
      <c r="DRY191" s="59"/>
      <c r="DRZ191" s="59"/>
      <c r="DSA191" s="59"/>
      <c r="DSB191" s="59"/>
      <c r="DSC191" s="59"/>
      <c r="DSH191" s="59"/>
      <c r="DSM191" s="59"/>
      <c r="DTE191" s="315"/>
      <c r="DTF191" s="59"/>
      <c r="DTG191" s="59"/>
      <c r="DTH191" s="59"/>
      <c r="DTI191" s="59"/>
      <c r="DTJ191" s="59"/>
      <c r="DTK191" s="59"/>
      <c r="DTL191" s="59"/>
      <c r="DTM191" s="59"/>
      <c r="DTN191" s="59"/>
      <c r="DTO191" s="59"/>
      <c r="DTT191" s="59"/>
      <c r="DTY191" s="59"/>
      <c r="DUQ191" s="315"/>
      <c r="DUR191" s="59"/>
      <c r="DUS191" s="59"/>
      <c r="DUT191" s="59"/>
      <c r="DUU191" s="59"/>
      <c r="DUV191" s="59"/>
      <c r="DUW191" s="59"/>
      <c r="DUX191" s="59"/>
      <c r="DUY191" s="59"/>
      <c r="DUZ191" s="59"/>
      <c r="DVA191" s="59"/>
      <c r="DVF191" s="59"/>
      <c r="DVK191" s="59"/>
      <c r="DWC191" s="315"/>
      <c r="DWD191" s="59"/>
      <c r="DWE191" s="59"/>
      <c r="DWF191" s="59"/>
      <c r="DWG191" s="59"/>
      <c r="DWH191" s="59"/>
      <c r="DWI191" s="59"/>
      <c r="DWJ191" s="59"/>
      <c r="DWK191" s="59"/>
      <c r="DWL191" s="59"/>
      <c r="DWM191" s="59"/>
      <c r="DWR191" s="59"/>
      <c r="DWW191" s="59"/>
      <c r="DXO191" s="315"/>
      <c r="DXP191" s="59"/>
      <c r="DXQ191" s="59"/>
      <c r="DXR191" s="59"/>
      <c r="DXS191" s="59"/>
      <c r="DXT191" s="59"/>
      <c r="DXU191" s="59"/>
      <c r="DXV191" s="59"/>
      <c r="DXW191" s="59"/>
      <c r="DXX191" s="59"/>
      <c r="DXY191" s="59"/>
      <c r="DYD191" s="59"/>
      <c r="DYI191" s="59"/>
      <c r="DZA191" s="315"/>
      <c r="DZB191" s="59"/>
      <c r="DZC191" s="59"/>
      <c r="DZD191" s="59"/>
      <c r="DZE191" s="59"/>
      <c r="DZF191" s="59"/>
      <c r="DZG191" s="59"/>
      <c r="DZH191" s="59"/>
      <c r="DZI191" s="59"/>
      <c r="DZJ191" s="59"/>
      <c r="DZK191" s="59"/>
      <c r="DZP191" s="59"/>
      <c r="DZU191" s="59"/>
      <c r="EAM191" s="315"/>
      <c r="EAN191" s="59"/>
      <c r="EAO191" s="59"/>
      <c r="EAP191" s="59"/>
      <c r="EAQ191" s="59"/>
      <c r="EAR191" s="59"/>
      <c r="EAS191" s="59"/>
      <c r="EAT191" s="59"/>
      <c r="EAU191" s="59"/>
      <c r="EAV191" s="59"/>
      <c r="EAW191" s="59"/>
      <c r="EBB191" s="59"/>
      <c r="EBG191" s="59"/>
      <c r="EBY191" s="315"/>
      <c r="EBZ191" s="59"/>
      <c r="ECA191" s="59"/>
      <c r="ECB191" s="59"/>
      <c r="ECC191" s="59"/>
      <c r="ECD191" s="59"/>
      <c r="ECE191" s="59"/>
      <c r="ECF191" s="59"/>
      <c r="ECG191" s="59"/>
      <c r="ECH191" s="59"/>
      <c r="ECI191" s="59"/>
      <c r="ECN191" s="59"/>
      <c r="ECS191" s="59"/>
      <c r="EDK191" s="315"/>
      <c r="EDL191" s="59"/>
      <c r="EDM191" s="59"/>
      <c r="EDN191" s="59"/>
      <c r="EDO191" s="59"/>
      <c r="EDP191" s="59"/>
      <c r="EDQ191" s="59"/>
      <c r="EDR191" s="59"/>
      <c r="EDS191" s="59"/>
      <c r="EDT191" s="59"/>
      <c r="EDU191" s="59"/>
      <c r="EDZ191" s="59"/>
      <c r="EEE191" s="59"/>
      <c r="EEW191" s="315"/>
      <c r="EEX191" s="59"/>
      <c r="EEY191" s="59"/>
      <c r="EEZ191" s="59"/>
      <c r="EFA191" s="59"/>
      <c r="EFB191" s="59"/>
      <c r="EFC191" s="59"/>
      <c r="EFD191" s="59"/>
      <c r="EFE191" s="59"/>
      <c r="EFF191" s="59"/>
      <c r="EFG191" s="59"/>
      <c r="EFL191" s="59"/>
      <c r="EFQ191" s="59"/>
      <c r="EGI191" s="315"/>
      <c r="EGJ191" s="59"/>
      <c r="EGK191" s="59"/>
      <c r="EGL191" s="59"/>
      <c r="EGM191" s="59"/>
      <c r="EGN191" s="59"/>
      <c r="EGO191" s="59"/>
      <c r="EGP191" s="59"/>
      <c r="EGQ191" s="59"/>
      <c r="EGR191" s="59"/>
      <c r="EGS191" s="59"/>
      <c r="EGX191" s="59"/>
      <c r="EHC191" s="59"/>
      <c r="EHU191" s="315"/>
      <c r="EHV191" s="59"/>
      <c r="EHW191" s="59"/>
      <c r="EHX191" s="59"/>
      <c r="EHY191" s="59"/>
      <c r="EHZ191" s="59"/>
      <c r="EIA191" s="59"/>
      <c r="EIB191" s="59"/>
      <c r="EIC191" s="59"/>
      <c r="EID191" s="59"/>
      <c r="EIE191" s="59"/>
      <c r="EIJ191" s="59"/>
      <c r="EIO191" s="59"/>
      <c r="EJG191" s="315"/>
      <c r="EJH191" s="59"/>
      <c r="EJI191" s="59"/>
      <c r="EJJ191" s="59"/>
      <c r="EJK191" s="59"/>
      <c r="EJL191" s="59"/>
      <c r="EJM191" s="59"/>
      <c r="EJN191" s="59"/>
      <c r="EJO191" s="59"/>
      <c r="EJP191" s="59"/>
      <c r="EJQ191" s="59"/>
      <c r="EJV191" s="59"/>
      <c r="EKA191" s="59"/>
      <c r="EKS191" s="315"/>
      <c r="EKT191" s="59"/>
      <c r="EKU191" s="59"/>
      <c r="EKV191" s="59"/>
      <c r="EKW191" s="59"/>
      <c r="EKX191" s="59"/>
      <c r="EKY191" s="59"/>
      <c r="EKZ191" s="59"/>
      <c r="ELA191" s="59"/>
      <c r="ELB191" s="59"/>
      <c r="ELC191" s="59"/>
      <c r="ELH191" s="59"/>
      <c r="ELM191" s="59"/>
      <c r="EME191" s="315"/>
      <c r="EMF191" s="59"/>
      <c r="EMG191" s="59"/>
      <c r="EMH191" s="59"/>
      <c r="EMI191" s="59"/>
      <c r="EMJ191" s="59"/>
      <c r="EMK191" s="59"/>
      <c r="EML191" s="59"/>
      <c r="EMM191" s="59"/>
      <c r="EMN191" s="59"/>
      <c r="EMO191" s="59"/>
      <c r="EMT191" s="59"/>
      <c r="EMY191" s="59"/>
      <c r="ENQ191" s="315"/>
      <c r="ENR191" s="59"/>
      <c r="ENS191" s="59"/>
      <c r="ENT191" s="59"/>
      <c r="ENU191" s="59"/>
      <c r="ENV191" s="59"/>
      <c r="ENW191" s="59"/>
      <c r="ENX191" s="59"/>
      <c r="ENY191" s="59"/>
      <c r="ENZ191" s="59"/>
      <c r="EOA191" s="59"/>
      <c r="EOF191" s="59"/>
      <c r="EOK191" s="59"/>
      <c r="EPC191" s="315"/>
      <c r="EPD191" s="59"/>
      <c r="EPE191" s="59"/>
      <c r="EPF191" s="59"/>
      <c r="EPG191" s="59"/>
      <c r="EPH191" s="59"/>
      <c r="EPI191" s="59"/>
      <c r="EPJ191" s="59"/>
      <c r="EPK191" s="59"/>
      <c r="EPL191" s="59"/>
      <c r="EPM191" s="59"/>
      <c r="EPR191" s="59"/>
      <c r="EPW191" s="59"/>
      <c r="EQO191" s="315"/>
      <c r="EQP191" s="59"/>
      <c r="EQQ191" s="59"/>
      <c r="EQR191" s="59"/>
      <c r="EQS191" s="59"/>
      <c r="EQT191" s="59"/>
      <c r="EQU191" s="59"/>
      <c r="EQV191" s="59"/>
      <c r="EQW191" s="59"/>
      <c r="EQX191" s="59"/>
      <c r="EQY191" s="59"/>
      <c r="ERD191" s="59"/>
      <c r="ERI191" s="59"/>
      <c r="ESA191" s="315"/>
      <c r="ESB191" s="59"/>
      <c r="ESC191" s="59"/>
      <c r="ESD191" s="59"/>
      <c r="ESE191" s="59"/>
      <c r="ESF191" s="59"/>
      <c r="ESG191" s="59"/>
      <c r="ESH191" s="59"/>
      <c r="ESI191" s="59"/>
      <c r="ESJ191" s="59"/>
      <c r="ESK191" s="59"/>
      <c r="ESP191" s="59"/>
      <c r="ESU191" s="59"/>
      <c r="ETM191" s="315"/>
      <c r="ETN191" s="59"/>
      <c r="ETO191" s="59"/>
      <c r="ETP191" s="59"/>
      <c r="ETQ191" s="59"/>
      <c r="ETR191" s="59"/>
      <c r="ETS191" s="59"/>
      <c r="ETT191" s="59"/>
      <c r="ETU191" s="59"/>
      <c r="ETV191" s="59"/>
      <c r="ETW191" s="59"/>
      <c r="EUB191" s="59"/>
      <c r="EUG191" s="59"/>
      <c r="EUY191" s="315"/>
      <c r="EUZ191" s="59"/>
      <c r="EVA191" s="59"/>
      <c r="EVB191" s="59"/>
      <c r="EVC191" s="59"/>
      <c r="EVD191" s="59"/>
      <c r="EVE191" s="59"/>
      <c r="EVF191" s="59"/>
      <c r="EVG191" s="59"/>
      <c r="EVH191" s="59"/>
      <c r="EVI191" s="59"/>
      <c r="EVN191" s="59"/>
      <c r="EVS191" s="59"/>
      <c r="EWK191" s="315"/>
      <c r="EWL191" s="59"/>
      <c r="EWM191" s="59"/>
      <c r="EWN191" s="59"/>
      <c r="EWO191" s="59"/>
      <c r="EWP191" s="59"/>
      <c r="EWQ191" s="59"/>
      <c r="EWR191" s="59"/>
      <c r="EWS191" s="59"/>
      <c r="EWT191" s="59"/>
      <c r="EWU191" s="59"/>
      <c r="EWZ191" s="59"/>
      <c r="EXE191" s="59"/>
      <c r="EXW191" s="315"/>
      <c r="EXX191" s="59"/>
      <c r="EXY191" s="59"/>
      <c r="EXZ191" s="59"/>
      <c r="EYA191" s="59"/>
      <c r="EYB191" s="59"/>
      <c r="EYC191" s="59"/>
      <c r="EYD191" s="59"/>
      <c r="EYE191" s="59"/>
      <c r="EYF191" s="59"/>
      <c r="EYG191" s="59"/>
      <c r="EYL191" s="59"/>
      <c r="EYQ191" s="59"/>
      <c r="EZI191" s="315"/>
      <c r="EZJ191" s="59"/>
      <c r="EZK191" s="59"/>
      <c r="EZL191" s="59"/>
      <c r="EZM191" s="59"/>
      <c r="EZN191" s="59"/>
      <c r="EZO191" s="59"/>
      <c r="EZP191" s="59"/>
      <c r="EZQ191" s="59"/>
      <c r="EZR191" s="59"/>
      <c r="EZS191" s="59"/>
      <c r="EZX191" s="59"/>
      <c r="FAC191" s="59"/>
      <c r="FAU191" s="315"/>
      <c r="FAV191" s="59"/>
      <c r="FAW191" s="59"/>
      <c r="FAX191" s="59"/>
      <c r="FAY191" s="59"/>
      <c r="FAZ191" s="59"/>
      <c r="FBA191" s="59"/>
      <c r="FBB191" s="59"/>
      <c r="FBC191" s="59"/>
      <c r="FBD191" s="59"/>
      <c r="FBE191" s="59"/>
      <c r="FBJ191" s="59"/>
      <c r="FBO191" s="59"/>
      <c r="FCG191" s="315"/>
      <c r="FCH191" s="59"/>
      <c r="FCI191" s="59"/>
      <c r="FCJ191" s="59"/>
      <c r="FCK191" s="59"/>
      <c r="FCL191" s="59"/>
      <c r="FCM191" s="59"/>
      <c r="FCN191" s="59"/>
      <c r="FCO191" s="59"/>
      <c r="FCP191" s="59"/>
      <c r="FCQ191" s="59"/>
      <c r="FCV191" s="59"/>
      <c r="FDA191" s="59"/>
      <c r="FDS191" s="315"/>
      <c r="FDT191" s="59"/>
      <c r="FDU191" s="59"/>
      <c r="FDV191" s="59"/>
      <c r="FDW191" s="59"/>
      <c r="FDX191" s="59"/>
      <c r="FDY191" s="59"/>
      <c r="FDZ191" s="59"/>
      <c r="FEA191" s="59"/>
      <c r="FEB191" s="59"/>
      <c r="FEC191" s="59"/>
      <c r="FEH191" s="59"/>
      <c r="FEM191" s="59"/>
      <c r="FFE191" s="315"/>
      <c r="FFF191" s="59"/>
      <c r="FFG191" s="59"/>
      <c r="FFH191" s="59"/>
      <c r="FFI191" s="59"/>
      <c r="FFJ191" s="59"/>
      <c r="FFK191" s="59"/>
      <c r="FFL191" s="59"/>
      <c r="FFM191" s="59"/>
      <c r="FFN191" s="59"/>
      <c r="FFO191" s="59"/>
      <c r="FFT191" s="59"/>
      <c r="FFY191" s="59"/>
      <c r="FGQ191" s="315"/>
      <c r="FGR191" s="59"/>
      <c r="FGS191" s="59"/>
      <c r="FGT191" s="59"/>
      <c r="FGU191" s="59"/>
      <c r="FGV191" s="59"/>
      <c r="FGW191" s="59"/>
      <c r="FGX191" s="59"/>
      <c r="FGY191" s="59"/>
      <c r="FGZ191" s="59"/>
      <c r="FHA191" s="59"/>
      <c r="FHF191" s="59"/>
      <c r="FHK191" s="59"/>
      <c r="FIC191" s="315"/>
      <c r="FID191" s="59"/>
      <c r="FIE191" s="59"/>
      <c r="FIF191" s="59"/>
      <c r="FIG191" s="59"/>
      <c r="FIH191" s="59"/>
      <c r="FII191" s="59"/>
      <c r="FIJ191" s="59"/>
      <c r="FIK191" s="59"/>
      <c r="FIL191" s="59"/>
      <c r="FIM191" s="59"/>
      <c r="FIR191" s="59"/>
      <c r="FIW191" s="59"/>
      <c r="FJO191" s="315"/>
      <c r="FJP191" s="59"/>
      <c r="FJQ191" s="59"/>
      <c r="FJR191" s="59"/>
      <c r="FJS191" s="59"/>
      <c r="FJT191" s="59"/>
      <c r="FJU191" s="59"/>
      <c r="FJV191" s="59"/>
      <c r="FJW191" s="59"/>
      <c r="FJX191" s="59"/>
      <c r="FJY191" s="59"/>
      <c r="FKD191" s="59"/>
      <c r="FKI191" s="59"/>
      <c r="FLA191" s="315"/>
      <c r="FLB191" s="59"/>
      <c r="FLC191" s="59"/>
      <c r="FLD191" s="59"/>
      <c r="FLE191" s="59"/>
      <c r="FLF191" s="59"/>
      <c r="FLG191" s="59"/>
      <c r="FLH191" s="59"/>
      <c r="FLI191" s="59"/>
      <c r="FLJ191" s="59"/>
      <c r="FLK191" s="59"/>
      <c r="FLP191" s="59"/>
      <c r="FLU191" s="59"/>
      <c r="FMM191" s="315"/>
      <c r="FMN191" s="59"/>
      <c r="FMO191" s="59"/>
      <c r="FMP191" s="59"/>
      <c r="FMQ191" s="59"/>
      <c r="FMR191" s="59"/>
      <c r="FMS191" s="59"/>
      <c r="FMT191" s="59"/>
      <c r="FMU191" s="59"/>
      <c r="FMV191" s="59"/>
      <c r="FMW191" s="59"/>
      <c r="FNB191" s="59"/>
      <c r="FNG191" s="59"/>
      <c r="FNY191" s="315"/>
      <c r="FNZ191" s="59"/>
      <c r="FOA191" s="59"/>
      <c r="FOB191" s="59"/>
      <c r="FOC191" s="59"/>
      <c r="FOD191" s="59"/>
      <c r="FOE191" s="59"/>
      <c r="FOF191" s="59"/>
      <c r="FOG191" s="59"/>
      <c r="FOH191" s="59"/>
      <c r="FOI191" s="59"/>
      <c r="FON191" s="59"/>
      <c r="FOS191" s="59"/>
      <c r="FPK191" s="315"/>
      <c r="FPL191" s="59"/>
      <c r="FPM191" s="59"/>
      <c r="FPN191" s="59"/>
      <c r="FPO191" s="59"/>
      <c r="FPP191" s="59"/>
      <c r="FPQ191" s="59"/>
      <c r="FPR191" s="59"/>
      <c r="FPS191" s="59"/>
      <c r="FPT191" s="59"/>
      <c r="FPU191" s="59"/>
      <c r="FPZ191" s="59"/>
      <c r="FQE191" s="59"/>
      <c r="FQW191" s="315"/>
      <c r="FQX191" s="59"/>
      <c r="FQY191" s="59"/>
      <c r="FQZ191" s="59"/>
      <c r="FRA191" s="59"/>
      <c r="FRB191" s="59"/>
      <c r="FRC191" s="59"/>
      <c r="FRD191" s="59"/>
      <c r="FRE191" s="59"/>
      <c r="FRF191" s="59"/>
      <c r="FRG191" s="59"/>
      <c r="FRL191" s="59"/>
      <c r="FRQ191" s="59"/>
      <c r="FSI191" s="315"/>
      <c r="FSJ191" s="59"/>
      <c r="FSK191" s="59"/>
      <c r="FSL191" s="59"/>
      <c r="FSM191" s="59"/>
      <c r="FSN191" s="59"/>
      <c r="FSO191" s="59"/>
      <c r="FSP191" s="59"/>
      <c r="FSQ191" s="59"/>
      <c r="FSR191" s="59"/>
      <c r="FSS191" s="59"/>
      <c r="FSX191" s="59"/>
      <c r="FTC191" s="59"/>
      <c r="FTU191" s="315"/>
      <c r="FTV191" s="59"/>
      <c r="FTW191" s="59"/>
      <c r="FTX191" s="59"/>
      <c r="FTY191" s="59"/>
      <c r="FTZ191" s="59"/>
      <c r="FUA191" s="59"/>
      <c r="FUB191" s="59"/>
      <c r="FUC191" s="59"/>
      <c r="FUD191" s="59"/>
      <c r="FUE191" s="59"/>
      <c r="FUJ191" s="59"/>
      <c r="FUO191" s="59"/>
      <c r="FVG191" s="315"/>
      <c r="FVH191" s="59"/>
      <c r="FVI191" s="59"/>
      <c r="FVJ191" s="59"/>
      <c r="FVK191" s="59"/>
      <c r="FVL191" s="59"/>
      <c r="FVM191" s="59"/>
      <c r="FVN191" s="59"/>
      <c r="FVO191" s="59"/>
      <c r="FVP191" s="59"/>
      <c r="FVQ191" s="59"/>
      <c r="FVV191" s="59"/>
      <c r="FWA191" s="59"/>
      <c r="FWS191" s="315"/>
      <c r="FWT191" s="59"/>
      <c r="FWU191" s="59"/>
      <c r="FWV191" s="59"/>
      <c r="FWW191" s="59"/>
      <c r="FWX191" s="59"/>
      <c r="FWY191" s="59"/>
      <c r="FWZ191" s="59"/>
      <c r="FXA191" s="59"/>
      <c r="FXB191" s="59"/>
      <c r="FXC191" s="59"/>
      <c r="FXH191" s="59"/>
      <c r="FXM191" s="59"/>
      <c r="FYE191" s="315"/>
      <c r="FYF191" s="59"/>
      <c r="FYG191" s="59"/>
      <c r="FYH191" s="59"/>
      <c r="FYI191" s="59"/>
      <c r="FYJ191" s="59"/>
      <c r="FYK191" s="59"/>
      <c r="FYL191" s="59"/>
      <c r="FYM191" s="59"/>
      <c r="FYN191" s="59"/>
      <c r="FYO191" s="59"/>
      <c r="FYT191" s="59"/>
      <c r="FYY191" s="59"/>
      <c r="FZQ191" s="315"/>
      <c r="FZR191" s="59"/>
      <c r="FZS191" s="59"/>
      <c r="FZT191" s="59"/>
      <c r="FZU191" s="59"/>
      <c r="FZV191" s="59"/>
      <c r="FZW191" s="59"/>
      <c r="FZX191" s="59"/>
      <c r="FZY191" s="59"/>
      <c r="FZZ191" s="59"/>
      <c r="GAA191" s="59"/>
      <c r="GAF191" s="59"/>
      <c r="GAK191" s="59"/>
      <c r="GBC191" s="315"/>
      <c r="GBD191" s="59"/>
      <c r="GBE191" s="59"/>
      <c r="GBF191" s="59"/>
      <c r="GBG191" s="59"/>
      <c r="GBH191" s="59"/>
      <c r="GBI191" s="59"/>
      <c r="GBJ191" s="59"/>
      <c r="GBK191" s="59"/>
      <c r="GBL191" s="59"/>
      <c r="GBM191" s="59"/>
      <c r="GBR191" s="59"/>
      <c r="GBW191" s="59"/>
      <c r="GCO191" s="315"/>
      <c r="GCP191" s="59"/>
      <c r="GCQ191" s="59"/>
      <c r="GCR191" s="59"/>
      <c r="GCS191" s="59"/>
      <c r="GCT191" s="59"/>
      <c r="GCU191" s="59"/>
      <c r="GCV191" s="59"/>
      <c r="GCW191" s="59"/>
      <c r="GCX191" s="59"/>
      <c r="GCY191" s="59"/>
      <c r="GDD191" s="59"/>
      <c r="GDI191" s="59"/>
      <c r="GEA191" s="315"/>
      <c r="GEB191" s="59"/>
      <c r="GEC191" s="59"/>
      <c r="GED191" s="59"/>
      <c r="GEE191" s="59"/>
      <c r="GEF191" s="59"/>
      <c r="GEG191" s="59"/>
      <c r="GEH191" s="59"/>
      <c r="GEI191" s="59"/>
      <c r="GEJ191" s="59"/>
      <c r="GEK191" s="59"/>
      <c r="GEP191" s="59"/>
      <c r="GEU191" s="59"/>
      <c r="GFM191" s="315"/>
      <c r="GFN191" s="59"/>
      <c r="GFO191" s="59"/>
      <c r="GFP191" s="59"/>
      <c r="GFQ191" s="59"/>
      <c r="GFR191" s="59"/>
      <c r="GFS191" s="59"/>
      <c r="GFT191" s="59"/>
      <c r="GFU191" s="59"/>
      <c r="GFV191" s="59"/>
      <c r="GFW191" s="59"/>
      <c r="GGB191" s="59"/>
      <c r="GGG191" s="59"/>
      <c r="GGY191" s="315"/>
      <c r="GGZ191" s="59"/>
      <c r="GHA191" s="59"/>
      <c r="GHB191" s="59"/>
      <c r="GHC191" s="59"/>
      <c r="GHD191" s="59"/>
      <c r="GHE191" s="59"/>
      <c r="GHF191" s="59"/>
      <c r="GHG191" s="59"/>
      <c r="GHH191" s="59"/>
      <c r="GHI191" s="59"/>
      <c r="GHN191" s="59"/>
      <c r="GHS191" s="59"/>
      <c r="GIK191" s="315"/>
      <c r="GIL191" s="59"/>
      <c r="GIM191" s="59"/>
      <c r="GIN191" s="59"/>
      <c r="GIO191" s="59"/>
      <c r="GIP191" s="59"/>
      <c r="GIQ191" s="59"/>
      <c r="GIR191" s="59"/>
      <c r="GIS191" s="59"/>
      <c r="GIT191" s="59"/>
      <c r="GIU191" s="59"/>
      <c r="GIZ191" s="59"/>
      <c r="GJE191" s="59"/>
      <c r="GJW191" s="315"/>
      <c r="GJX191" s="59"/>
      <c r="GJY191" s="59"/>
      <c r="GJZ191" s="59"/>
      <c r="GKA191" s="59"/>
      <c r="GKB191" s="59"/>
      <c r="GKC191" s="59"/>
      <c r="GKD191" s="59"/>
      <c r="GKE191" s="59"/>
      <c r="GKF191" s="59"/>
      <c r="GKG191" s="59"/>
      <c r="GKL191" s="59"/>
      <c r="GKQ191" s="59"/>
      <c r="GLI191" s="315"/>
      <c r="GLJ191" s="59"/>
      <c r="GLK191" s="59"/>
      <c r="GLL191" s="59"/>
      <c r="GLM191" s="59"/>
      <c r="GLN191" s="59"/>
      <c r="GLO191" s="59"/>
      <c r="GLP191" s="59"/>
      <c r="GLQ191" s="59"/>
      <c r="GLR191" s="59"/>
      <c r="GLS191" s="59"/>
      <c r="GLX191" s="59"/>
      <c r="GMC191" s="59"/>
      <c r="GMU191" s="315"/>
      <c r="GMV191" s="59"/>
      <c r="GMW191" s="59"/>
      <c r="GMX191" s="59"/>
      <c r="GMY191" s="59"/>
      <c r="GMZ191" s="59"/>
      <c r="GNA191" s="59"/>
      <c r="GNB191" s="59"/>
      <c r="GNC191" s="59"/>
      <c r="GND191" s="59"/>
      <c r="GNE191" s="59"/>
      <c r="GNJ191" s="59"/>
      <c r="GNO191" s="59"/>
      <c r="GOG191" s="315"/>
      <c r="GOH191" s="59"/>
      <c r="GOI191" s="59"/>
      <c r="GOJ191" s="59"/>
      <c r="GOK191" s="59"/>
      <c r="GOL191" s="59"/>
      <c r="GOM191" s="59"/>
      <c r="GON191" s="59"/>
      <c r="GOO191" s="59"/>
      <c r="GOP191" s="59"/>
      <c r="GOQ191" s="59"/>
      <c r="GOV191" s="59"/>
      <c r="GPA191" s="59"/>
      <c r="GPS191" s="315"/>
      <c r="GPT191" s="59"/>
      <c r="GPU191" s="59"/>
      <c r="GPV191" s="59"/>
      <c r="GPW191" s="59"/>
      <c r="GPX191" s="59"/>
      <c r="GPY191" s="59"/>
      <c r="GPZ191" s="59"/>
      <c r="GQA191" s="59"/>
      <c r="GQB191" s="59"/>
      <c r="GQC191" s="59"/>
      <c r="GQH191" s="59"/>
      <c r="GQM191" s="59"/>
      <c r="GRE191" s="315"/>
      <c r="GRF191" s="59"/>
      <c r="GRG191" s="59"/>
      <c r="GRH191" s="59"/>
      <c r="GRI191" s="59"/>
      <c r="GRJ191" s="59"/>
      <c r="GRK191" s="59"/>
      <c r="GRL191" s="59"/>
      <c r="GRM191" s="59"/>
      <c r="GRN191" s="59"/>
      <c r="GRO191" s="59"/>
      <c r="GRT191" s="59"/>
      <c r="GRY191" s="59"/>
      <c r="GSQ191" s="315"/>
      <c r="GSR191" s="59"/>
      <c r="GSS191" s="59"/>
      <c r="GST191" s="59"/>
      <c r="GSU191" s="59"/>
      <c r="GSV191" s="59"/>
      <c r="GSW191" s="59"/>
      <c r="GSX191" s="59"/>
      <c r="GSY191" s="59"/>
      <c r="GSZ191" s="59"/>
      <c r="GTA191" s="59"/>
      <c r="GTF191" s="59"/>
      <c r="GTK191" s="59"/>
      <c r="GUC191" s="315"/>
      <c r="GUD191" s="59"/>
      <c r="GUE191" s="59"/>
      <c r="GUF191" s="59"/>
      <c r="GUG191" s="59"/>
      <c r="GUH191" s="59"/>
      <c r="GUI191" s="59"/>
      <c r="GUJ191" s="59"/>
      <c r="GUK191" s="59"/>
      <c r="GUL191" s="59"/>
      <c r="GUM191" s="59"/>
      <c r="GUR191" s="59"/>
      <c r="GUW191" s="59"/>
      <c r="GVO191" s="315"/>
      <c r="GVP191" s="59"/>
      <c r="GVQ191" s="59"/>
      <c r="GVR191" s="59"/>
      <c r="GVS191" s="59"/>
      <c r="GVT191" s="59"/>
      <c r="GVU191" s="59"/>
      <c r="GVV191" s="59"/>
      <c r="GVW191" s="59"/>
      <c r="GVX191" s="59"/>
      <c r="GVY191" s="59"/>
      <c r="GWD191" s="59"/>
      <c r="GWI191" s="59"/>
      <c r="GXA191" s="315"/>
      <c r="GXB191" s="59"/>
      <c r="GXC191" s="59"/>
      <c r="GXD191" s="59"/>
      <c r="GXE191" s="59"/>
      <c r="GXF191" s="59"/>
      <c r="GXG191" s="59"/>
      <c r="GXH191" s="59"/>
      <c r="GXI191" s="59"/>
      <c r="GXJ191" s="59"/>
      <c r="GXK191" s="59"/>
      <c r="GXP191" s="59"/>
      <c r="GXU191" s="59"/>
      <c r="GYM191" s="315"/>
      <c r="GYN191" s="59"/>
      <c r="GYO191" s="59"/>
      <c r="GYP191" s="59"/>
      <c r="GYQ191" s="59"/>
      <c r="GYR191" s="59"/>
      <c r="GYS191" s="59"/>
      <c r="GYT191" s="59"/>
      <c r="GYU191" s="59"/>
      <c r="GYV191" s="59"/>
      <c r="GYW191" s="59"/>
      <c r="GZB191" s="59"/>
      <c r="GZG191" s="59"/>
      <c r="GZY191" s="315"/>
      <c r="GZZ191" s="59"/>
      <c r="HAA191" s="59"/>
      <c r="HAB191" s="59"/>
      <c r="HAC191" s="59"/>
      <c r="HAD191" s="59"/>
      <c r="HAE191" s="59"/>
      <c r="HAF191" s="59"/>
      <c r="HAG191" s="59"/>
      <c r="HAH191" s="59"/>
      <c r="HAI191" s="59"/>
      <c r="HAN191" s="59"/>
      <c r="HAS191" s="59"/>
      <c r="HBK191" s="315"/>
      <c r="HBL191" s="59"/>
      <c r="HBM191" s="59"/>
      <c r="HBN191" s="59"/>
      <c r="HBO191" s="59"/>
      <c r="HBP191" s="59"/>
      <c r="HBQ191" s="59"/>
      <c r="HBR191" s="59"/>
      <c r="HBS191" s="59"/>
      <c r="HBT191" s="59"/>
      <c r="HBU191" s="59"/>
      <c r="HBZ191" s="59"/>
      <c r="HCE191" s="59"/>
      <c r="HCW191" s="315"/>
      <c r="HCX191" s="59"/>
      <c r="HCY191" s="59"/>
      <c r="HCZ191" s="59"/>
      <c r="HDA191" s="59"/>
      <c r="HDB191" s="59"/>
      <c r="HDC191" s="59"/>
      <c r="HDD191" s="59"/>
      <c r="HDE191" s="59"/>
      <c r="HDF191" s="59"/>
      <c r="HDG191" s="59"/>
      <c r="HDL191" s="59"/>
      <c r="HDQ191" s="59"/>
      <c r="HEI191" s="315"/>
      <c r="HEJ191" s="59"/>
      <c r="HEK191" s="59"/>
      <c r="HEL191" s="59"/>
      <c r="HEM191" s="59"/>
      <c r="HEN191" s="59"/>
      <c r="HEO191" s="59"/>
      <c r="HEP191" s="59"/>
      <c r="HEQ191" s="59"/>
      <c r="HER191" s="59"/>
      <c r="HES191" s="59"/>
      <c r="HEX191" s="59"/>
      <c r="HFC191" s="59"/>
      <c r="HFU191" s="315"/>
      <c r="HFV191" s="59"/>
      <c r="HFW191" s="59"/>
      <c r="HFX191" s="59"/>
      <c r="HFY191" s="59"/>
      <c r="HFZ191" s="59"/>
      <c r="HGA191" s="59"/>
      <c r="HGB191" s="59"/>
      <c r="HGC191" s="59"/>
      <c r="HGD191" s="59"/>
      <c r="HGE191" s="59"/>
      <c r="HGJ191" s="59"/>
      <c r="HGO191" s="59"/>
      <c r="HHG191" s="315"/>
      <c r="HHH191" s="59"/>
      <c r="HHI191" s="59"/>
      <c r="HHJ191" s="59"/>
      <c r="HHK191" s="59"/>
      <c r="HHL191" s="59"/>
      <c r="HHM191" s="59"/>
      <c r="HHN191" s="59"/>
      <c r="HHO191" s="59"/>
      <c r="HHP191" s="59"/>
      <c r="HHQ191" s="59"/>
      <c r="HHV191" s="59"/>
      <c r="HIA191" s="59"/>
      <c r="HIS191" s="315"/>
      <c r="HIT191" s="59"/>
      <c r="HIU191" s="59"/>
      <c r="HIV191" s="59"/>
      <c r="HIW191" s="59"/>
      <c r="HIX191" s="59"/>
      <c r="HIY191" s="59"/>
      <c r="HIZ191" s="59"/>
      <c r="HJA191" s="59"/>
      <c r="HJB191" s="59"/>
      <c r="HJC191" s="59"/>
      <c r="HJH191" s="59"/>
      <c r="HJM191" s="59"/>
      <c r="HKE191" s="315"/>
      <c r="HKF191" s="59"/>
      <c r="HKG191" s="59"/>
      <c r="HKH191" s="59"/>
      <c r="HKI191" s="59"/>
      <c r="HKJ191" s="59"/>
      <c r="HKK191" s="59"/>
      <c r="HKL191" s="59"/>
      <c r="HKM191" s="59"/>
      <c r="HKN191" s="59"/>
      <c r="HKO191" s="59"/>
      <c r="HKT191" s="59"/>
      <c r="HKY191" s="59"/>
      <c r="HLQ191" s="315"/>
      <c r="HLR191" s="59"/>
      <c r="HLS191" s="59"/>
      <c r="HLT191" s="59"/>
      <c r="HLU191" s="59"/>
      <c r="HLV191" s="59"/>
      <c r="HLW191" s="59"/>
      <c r="HLX191" s="59"/>
      <c r="HLY191" s="59"/>
      <c r="HLZ191" s="59"/>
      <c r="HMA191" s="59"/>
      <c r="HMF191" s="59"/>
      <c r="HMK191" s="59"/>
      <c r="HNC191" s="315"/>
      <c r="HND191" s="59"/>
      <c r="HNE191" s="59"/>
      <c r="HNF191" s="59"/>
      <c r="HNG191" s="59"/>
      <c r="HNH191" s="59"/>
      <c r="HNI191" s="59"/>
      <c r="HNJ191" s="59"/>
      <c r="HNK191" s="59"/>
      <c r="HNL191" s="59"/>
      <c r="HNM191" s="59"/>
      <c r="HNR191" s="59"/>
      <c r="HNW191" s="59"/>
      <c r="HOO191" s="315"/>
      <c r="HOP191" s="59"/>
      <c r="HOQ191" s="59"/>
      <c r="HOR191" s="59"/>
      <c r="HOS191" s="59"/>
      <c r="HOT191" s="59"/>
      <c r="HOU191" s="59"/>
      <c r="HOV191" s="59"/>
      <c r="HOW191" s="59"/>
      <c r="HOX191" s="59"/>
      <c r="HOY191" s="59"/>
      <c r="HPD191" s="59"/>
      <c r="HPI191" s="59"/>
      <c r="HQA191" s="315"/>
      <c r="HQB191" s="59"/>
      <c r="HQC191" s="59"/>
      <c r="HQD191" s="59"/>
      <c r="HQE191" s="59"/>
      <c r="HQF191" s="59"/>
      <c r="HQG191" s="59"/>
      <c r="HQH191" s="59"/>
      <c r="HQI191" s="59"/>
      <c r="HQJ191" s="59"/>
      <c r="HQK191" s="59"/>
      <c r="HQP191" s="59"/>
      <c r="HQU191" s="59"/>
      <c r="HRM191" s="315"/>
      <c r="HRN191" s="59"/>
      <c r="HRO191" s="59"/>
      <c r="HRP191" s="59"/>
      <c r="HRQ191" s="59"/>
      <c r="HRR191" s="59"/>
      <c r="HRS191" s="59"/>
      <c r="HRT191" s="59"/>
      <c r="HRU191" s="59"/>
      <c r="HRV191" s="59"/>
      <c r="HRW191" s="59"/>
      <c r="HSB191" s="59"/>
      <c r="HSG191" s="59"/>
      <c r="HSY191" s="315"/>
      <c r="HSZ191" s="59"/>
      <c r="HTA191" s="59"/>
      <c r="HTB191" s="59"/>
      <c r="HTC191" s="59"/>
      <c r="HTD191" s="59"/>
      <c r="HTE191" s="59"/>
      <c r="HTF191" s="59"/>
      <c r="HTG191" s="59"/>
      <c r="HTH191" s="59"/>
      <c r="HTI191" s="59"/>
      <c r="HTN191" s="59"/>
      <c r="HTS191" s="59"/>
      <c r="HUK191" s="315"/>
      <c r="HUL191" s="59"/>
      <c r="HUM191" s="59"/>
      <c r="HUN191" s="59"/>
      <c r="HUO191" s="59"/>
      <c r="HUP191" s="59"/>
      <c r="HUQ191" s="59"/>
      <c r="HUR191" s="59"/>
      <c r="HUS191" s="59"/>
      <c r="HUT191" s="59"/>
      <c r="HUU191" s="59"/>
      <c r="HUZ191" s="59"/>
      <c r="HVE191" s="59"/>
      <c r="HVW191" s="315"/>
      <c r="HVX191" s="59"/>
      <c r="HVY191" s="59"/>
      <c r="HVZ191" s="59"/>
      <c r="HWA191" s="59"/>
      <c r="HWB191" s="59"/>
      <c r="HWC191" s="59"/>
      <c r="HWD191" s="59"/>
      <c r="HWE191" s="59"/>
      <c r="HWF191" s="59"/>
      <c r="HWG191" s="59"/>
      <c r="HWL191" s="59"/>
      <c r="HWQ191" s="59"/>
      <c r="HXI191" s="315"/>
      <c r="HXJ191" s="59"/>
      <c r="HXK191" s="59"/>
      <c r="HXL191" s="59"/>
      <c r="HXM191" s="59"/>
      <c r="HXN191" s="59"/>
      <c r="HXO191" s="59"/>
      <c r="HXP191" s="59"/>
      <c r="HXQ191" s="59"/>
      <c r="HXR191" s="59"/>
      <c r="HXS191" s="59"/>
      <c r="HXX191" s="59"/>
      <c r="HYC191" s="59"/>
      <c r="HYU191" s="315"/>
      <c r="HYV191" s="59"/>
      <c r="HYW191" s="59"/>
      <c r="HYX191" s="59"/>
      <c r="HYY191" s="59"/>
      <c r="HYZ191" s="59"/>
      <c r="HZA191" s="59"/>
      <c r="HZB191" s="59"/>
      <c r="HZC191" s="59"/>
      <c r="HZD191" s="59"/>
      <c r="HZE191" s="59"/>
      <c r="HZJ191" s="59"/>
      <c r="HZO191" s="59"/>
      <c r="IAG191" s="315"/>
      <c r="IAH191" s="59"/>
      <c r="IAI191" s="59"/>
      <c r="IAJ191" s="59"/>
      <c r="IAK191" s="59"/>
      <c r="IAL191" s="59"/>
      <c r="IAM191" s="59"/>
      <c r="IAN191" s="59"/>
      <c r="IAO191" s="59"/>
      <c r="IAP191" s="59"/>
      <c r="IAQ191" s="59"/>
      <c r="IAV191" s="59"/>
      <c r="IBA191" s="59"/>
      <c r="IBS191" s="315"/>
      <c r="IBT191" s="59"/>
      <c r="IBU191" s="59"/>
      <c r="IBV191" s="59"/>
      <c r="IBW191" s="59"/>
      <c r="IBX191" s="59"/>
      <c r="IBY191" s="59"/>
      <c r="IBZ191" s="59"/>
      <c r="ICA191" s="59"/>
      <c r="ICB191" s="59"/>
      <c r="ICC191" s="59"/>
      <c r="ICH191" s="59"/>
      <c r="ICM191" s="59"/>
      <c r="IDE191" s="315"/>
      <c r="IDF191" s="59"/>
      <c r="IDG191" s="59"/>
      <c r="IDH191" s="59"/>
      <c r="IDI191" s="59"/>
      <c r="IDJ191" s="59"/>
      <c r="IDK191" s="59"/>
      <c r="IDL191" s="59"/>
      <c r="IDM191" s="59"/>
      <c r="IDN191" s="59"/>
      <c r="IDO191" s="59"/>
      <c r="IDT191" s="59"/>
      <c r="IDY191" s="59"/>
      <c r="IEQ191" s="315"/>
      <c r="IER191" s="59"/>
      <c r="IES191" s="59"/>
      <c r="IET191" s="59"/>
      <c r="IEU191" s="59"/>
      <c r="IEV191" s="59"/>
      <c r="IEW191" s="59"/>
      <c r="IEX191" s="59"/>
      <c r="IEY191" s="59"/>
      <c r="IEZ191" s="59"/>
      <c r="IFA191" s="59"/>
      <c r="IFF191" s="59"/>
      <c r="IFK191" s="59"/>
      <c r="IGC191" s="315"/>
      <c r="IGD191" s="59"/>
      <c r="IGE191" s="59"/>
      <c r="IGF191" s="59"/>
      <c r="IGG191" s="59"/>
      <c r="IGH191" s="59"/>
      <c r="IGI191" s="59"/>
      <c r="IGJ191" s="59"/>
      <c r="IGK191" s="59"/>
      <c r="IGL191" s="59"/>
      <c r="IGM191" s="59"/>
      <c r="IGR191" s="59"/>
      <c r="IGW191" s="59"/>
      <c r="IHO191" s="315"/>
      <c r="IHP191" s="59"/>
      <c r="IHQ191" s="59"/>
      <c r="IHR191" s="59"/>
      <c r="IHS191" s="59"/>
      <c r="IHT191" s="59"/>
      <c r="IHU191" s="59"/>
      <c r="IHV191" s="59"/>
      <c r="IHW191" s="59"/>
      <c r="IHX191" s="59"/>
      <c r="IHY191" s="59"/>
      <c r="IID191" s="59"/>
      <c r="III191" s="59"/>
      <c r="IJA191" s="315"/>
      <c r="IJB191" s="59"/>
      <c r="IJC191" s="59"/>
      <c r="IJD191" s="59"/>
      <c r="IJE191" s="59"/>
      <c r="IJF191" s="59"/>
      <c r="IJG191" s="59"/>
      <c r="IJH191" s="59"/>
      <c r="IJI191" s="59"/>
      <c r="IJJ191" s="59"/>
      <c r="IJK191" s="59"/>
      <c r="IJP191" s="59"/>
      <c r="IJU191" s="59"/>
      <c r="IKM191" s="315"/>
      <c r="IKN191" s="59"/>
      <c r="IKO191" s="59"/>
      <c r="IKP191" s="59"/>
      <c r="IKQ191" s="59"/>
      <c r="IKR191" s="59"/>
      <c r="IKS191" s="59"/>
      <c r="IKT191" s="59"/>
      <c r="IKU191" s="59"/>
      <c r="IKV191" s="59"/>
      <c r="IKW191" s="59"/>
      <c r="ILB191" s="59"/>
      <c r="ILG191" s="59"/>
      <c r="ILY191" s="315"/>
      <c r="ILZ191" s="59"/>
      <c r="IMA191" s="59"/>
      <c r="IMB191" s="59"/>
      <c r="IMC191" s="59"/>
      <c r="IMD191" s="59"/>
      <c r="IME191" s="59"/>
      <c r="IMF191" s="59"/>
      <c r="IMG191" s="59"/>
      <c r="IMH191" s="59"/>
      <c r="IMI191" s="59"/>
      <c r="IMN191" s="59"/>
      <c r="IMS191" s="59"/>
      <c r="INK191" s="315"/>
      <c r="INL191" s="59"/>
      <c r="INM191" s="59"/>
      <c r="INN191" s="59"/>
      <c r="INO191" s="59"/>
      <c r="INP191" s="59"/>
      <c r="INQ191" s="59"/>
      <c r="INR191" s="59"/>
      <c r="INS191" s="59"/>
      <c r="INT191" s="59"/>
      <c r="INU191" s="59"/>
      <c r="INZ191" s="59"/>
      <c r="IOE191" s="59"/>
      <c r="IOW191" s="315"/>
      <c r="IOX191" s="59"/>
      <c r="IOY191" s="59"/>
      <c r="IOZ191" s="59"/>
      <c r="IPA191" s="59"/>
      <c r="IPB191" s="59"/>
      <c r="IPC191" s="59"/>
      <c r="IPD191" s="59"/>
      <c r="IPE191" s="59"/>
      <c r="IPF191" s="59"/>
      <c r="IPG191" s="59"/>
      <c r="IPL191" s="59"/>
      <c r="IPQ191" s="59"/>
      <c r="IQI191" s="315"/>
      <c r="IQJ191" s="59"/>
      <c r="IQK191" s="59"/>
      <c r="IQL191" s="59"/>
      <c r="IQM191" s="59"/>
      <c r="IQN191" s="59"/>
      <c r="IQO191" s="59"/>
      <c r="IQP191" s="59"/>
      <c r="IQQ191" s="59"/>
      <c r="IQR191" s="59"/>
      <c r="IQS191" s="59"/>
      <c r="IQX191" s="59"/>
      <c r="IRC191" s="59"/>
      <c r="IRU191" s="315"/>
      <c r="IRV191" s="59"/>
      <c r="IRW191" s="59"/>
      <c r="IRX191" s="59"/>
      <c r="IRY191" s="59"/>
      <c r="IRZ191" s="59"/>
      <c r="ISA191" s="59"/>
      <c r="ISB191" s="59"/>
      <c r="ISC191" s="59"/>
      <c r="ISD191" s="59"/>
      <c r="ISE191" s="59"/>
      <c r="ISJ191" s="59"/>
      <c r="ISO191" s="59"/>
      <c r="ITG191" s="315"/>
      <c r="ITH191" s="59"/>
      <c r="ITI191" s="59"/>
      <c r="ITJ191" s="59"/>
      <c r="ITK191" s="59"/>
      <c r="ITL191" s="59"/>
      <c r="ITM191" s="59"/>
      <c r="ITN191" s="59"/>
      <c r="ITO191" s="59"/>
      <c r="ITP191" s="59"/>
      <c r="ITQ191" s="59"/>
      <c r="ITV191" s="59"/>
      <c r="IUA191" s="59"/>
      <c r="IUS191" s="315"/>
      <c r="IUT191" s="59"/>
      <c r="IUU191" s="59"/>
      <c r="IUV191" s="59"/>
      <c r="IUW191" s="59"/>
      <c r="IUX191" s="59"/>
      <c r="IUY191" s="59"/>
      <c r="IUZ191" s="59"/>
      <c r="IVA191" s="59"/>
      <c r="IVB191" s="59"/>
      <c r="IVC191" s="59"/>
      <c r="IVH191" s="59"/>
      <c r="IVM191" s="59"/>
      <c r="IWE191" s="315"/>
      <c r="IWF191" s="59"/>
      <c r="IWG191" s="59"/>
      <c r="IWH191" s="59"/>
      <c r="IWI191" s="59"/>
      <c r="IWJ191" s="59"/>
      <c r="IWK191" s="59"/>
      <c r="IWL191" s="59"/>
      <c r="IWM191" s="59"/>
      <c r="IWN191" s="59"/>
      <c r="IWO191" s="59"/>
      <c r="IWT191" s="59"/>
      <c r="IWY191" s="59"/>
      <c r="IXQ191" s="315"/>
      <c r="IXR191" s="59"/>
      <c r="IXS191" s="59"/>
      <c r="IXT191" s="59"/>
      <c r="IXU191" s="59"/>
      <c r="IXV191" s="59"/>
      <c r="IXW191" s="59"/>
      <c r="IXX191" s="59"/>
      <c r="IXY191" s="59"/>
      <c r="IXZ191" s="59"/>
      <c r="IYA191" s="59"/>
      <c r="IYF191" s="59"/>
      <c r="IYK191" s="59"/>
      <c r="IZC191" s="315"/>
      <c r="IZD191" s="59"/>
      <c r="IZE191" s="59"/>
      <c r="IZF191" s="59"/>
      <c r="IZG191" s="59"/>
      <c r="IZH191" s="59"/>
      <c r="IZI191" s="59"/>
      <c r="IZJ191" s="59"/>
      <c r="IZK191" s="59"/>
      <c r="IZL191" s="59"/>
      <c r="IZM191" s="59"/>
      <c r="IZR191" s="59"/>
      <c r="IZW191" s="59"/>
      <c r="JAO191" s="315"/>
      <c r="JAP191" s="59"/>
      <c r="JAQ191" s="59"/>
      <c r="JAR191" s="59"/>
      <c r="JAS191" s="59"/>
      <c r="JAT191" s="59"/>
      <c r="JAU191" s="59"/>
      <c r="JAV191" s="59"/>
      <c r="JAW191" s="59"/>
      <c r="JAX191" s="59"/>
      <c r="JAY191" s="59"/>
      <c r="JBD191" s="59"/>
      <c r="JBI191" s="59"/>
      <c r="JCA191" s="315"/>
      <c r="JCB191" s="59"/>
      <c r="JCC191" s="59"/>
      <c r="JCD191" s="59"/>
      <c r="JCE191" s="59"/>
      <c r="JCF191" s="59"/>
      <c r="JCG191" s="59"/>
      <c r="JCH191" s="59"/>
      <c r="JCI191" s="59"/>
      <c r="JCJ191" s="59"/>
      <c r="JCK191" s="59"/>
      <c r="JCP191" s="59"/>
      <c r="JCU191" s="59"/>
      <c r="JDM191" s="315"/>
      <c r="JDN191" s="59"/>
      <c r="JDO191" s="59"/>
      <c r="JDP191" s="59"/>
      <c r="JDQ191" s="59"/>
      <c r="JDR191" s="59"/>
      <c r="JDS191" s="59"/>
      <c r="JDT191" s="59"/>
      <c r="JDU191" s="59"/>
      <c r="JDV191" s="59"/>
      <c r="JDW191" s="59"/>
      <c r="JEB191" s="59"/>
      <c r="JEG191" s="59"/>
      <c r="JEY191" s="315"/>
      <c r="JEZ191" s="59"/>
      <c r="JFA191" s="59"/>
      <c r="JFB191" s="59"/>
      <c r="JFC191" s="59"/>
      <c r="JFD191" s="59"/>
      <c r="JFE191" s="59"/>
      <c r="JFF191" s="59"/>
      <c r="JFG191" s="59"/>
      <c r="JFH191" s="59"/>
      <c r="JFI191" s="59"/>
      <c r="JFN191" s="59"/>
      <c r="JFS191" s="59"/>
      <c r="JGK191" s="315"/>
      <c r="JGL191" s="59"/>
      <c r="JGM191" s="59"/>
      <c r="JGN191" s="59"/>
      <c r="JGO191" s="59"/>
      <c r="JGP191" s="59"/>
      <c r="JGQ191" s="59"/>
      <c r="JGR191" s="59"/>
      <c r="JGS191" s="59"/>
      <c r="JGT191" s="59"/>
      <c r="JGU191" s="59"/>
      <c r="JGZ191" s="59"/>
      <c r="JHE191" s="59"/>
      <c r="JHW191" s="315"/>
      <c r="JHX191" s="59"/>
      <c r="JHY191" s="59"/>
      <c r="JHZ191" s="59"/>
      <c r="JIA191" s="59"/>
      <c r="JIB191" s="59"/>
      <c r="JIC191" s="59"/>
      <c r="JID191" s="59"/>
      <c r="JIE191" s="59"/>
      <c r="JIF191" s="59"/>
      <c r="JIG191" s="59"/>
      <c r="JIL191" s="59"/>
      <c r="JIQ191" s="59"/>
      <c r="JJI191" s="315"/>
      <c r="JJJ191" s="59"/>
      <c r="JJK191" s="59"/>
      <c r="JJL191" s="59"/>
      <c r="JJM191" s="59"/>
      <c r="JJN191" s="59"/>
      <c r="JJO191" s="59"/>
      <c r="JJP191" s="59"/>
      <c r="JJQ191" s="59"/>
      <c r="JJR191" s="59"/>
      <c r="JJS191" s="59"/>
      <c r="JJX191" s="59"/>
      <c r="JKC191" s="59"/>
      <c r="JKU191" s="315"/>
      <c r="JKV191" s="59"/>
      <c r="JKW191" s="59"/>
      <c r="JKX191" s="59"/>
      <c r="JKY191" s="59"/>
      <c r="JKZ191" s="59"/>
      <c r="JLA191" s="59"/>
      <c r="JLB191" s="59"/>
      <c r="JLC191" s="59"/>
      <c r="JLD191" s="59"/>
      <c r="JLE191" s="59"/>
      <c r="JLJ191" s="59"/>
      <c r="JLO191" s="59"/>
      <c r="JMG191" s="315"/>
      <c r="JMH191" s="59"/>
      <c r="JMI191" s="59"/>
      <c r="JMJ191" s="59"/>
      <c r="JMK191" s="59"/>
      <c r="JML191" s="59"/>
      <c r="JMM191" s="59"/>
      <c r="JMN191" s="59"/>
      <c r="JMO191" s="59"/>
      <c r="JMP191" s="59"/>
      <c r="JMQ191" s="59"/>
      <c r="JMV191" s="59"/>
      <c r="JNA191" s="59"/>
      <c r="JNS191" s="315"/>
      <c r="JNT191" s="59"/>
      <c r="JNU191" s="59"/>
      <c r="JNV191" s="59"/>
      <c r="JNW191" s="59"/>
      <c r="JNX191" s="59"/>
      <c r="JNY191" s="59"/>
      <c r="JNZ191" s="59"/>
      <c r="JOA191" s="59"/>
      <c r="JOB191" s="59"/>
      <c r="JOC191" s="59"/>
      <c r="JOH191" s="59"/>
      <c r="JOM191" s="59"/>
      <c r="JPE191" s="315"/>
      <c r="JPF191" s="59"/>
      <c r="JPG191" s="59"/>
      <c r="JPH191" s="59"/>
      <c r="JPI191" s="59"/>
      <c r="JPJ191" s="59"/>
      <c r="JPK191" s="59"/>
      <c r="JPL191" s="59"/>
      <c r="JPM191" s="59"/>
      <c r="JPN191" s="59"/>
      <c r="JPO191" s="59"/>
      <c r="JPT191" s="59"/>
      <c r="JPY191" s="59"/>
      <c r="JQQ191" s="315"/>
      <c r="JQR191" s="59"/>
      <c r="JQS191" s="59"/>
      <c r="JQT191" s="59"/>
      <c r="JQU191" s="59"/>
      <c r="JQV191" s="59"/>
      <c r="JQW191" s="59"/>
      <c r="JQX191" s="59"/>
      <c r="JQY191" s="59"/>
      <c r="JQZ191" s="59"/>
      <c r="JRA191" s="59"/>
      <c r="JRF191" s="59"/>
      <c r="JRK191" s="59"/>
      <c r="JSC191" s="315"/>
      <c r="JSD191" s="59"/>
      <c r="JSE191" s="59"/>
      <c r="JSF191" s="59"/>
      <c r="JSG191" s="59"/>
      <c r="JSH191" s="59"/>
      <c r="JSI191" s="59"/>
      <c r="JSJ191" s="59"/>
      <c r="JSK191" s="59"/>
      <c r="JSL191" s="59"/>
      <c r="JSM191" s="59"/>
      <c r="JSR191" s="59"/>
      <c r="JSW191" s="59"/>
      <c r="JTO191" s="315"/>
      <c r="JTP191" s="59"/>
      <c r="JTQ191" s="59"/>
      <c r="JTR191" s="59"/>
      <c r="JTS191" s="59"/>
      <c r="JTT191" s="59"/>
      <c r="JTU191" s="59"/>
      <c r="JTV191" s="59"/>
      <c r="JTW191" s="59"/>
      <c r="JTX191" s="59"/>
      <c r="JTY191" s="59"/>
      <c r="JUD191" s="59"/>
      <c r="JUI191" s="59"/>
      <c r="JVA191" s="315"/>
      <c r="JVB191" s="59"/>
      <c r="JVC191" s="59"/>
      <c r="JVD191" s="59"/>
      <c r="JVE191" s="59"/>
      <c r="JVF191" s="59"/>
      <c r="JVG191" s="59"/>
      <c r="JVH191" s="59"/>
      <c r="JVI191" s="59"/>
      <c r="JVJ191" s="59"/>
      <c r="JVK191" s="59"/>
      <c r="JVP191" s="59"/>
      <c r="JVU191" s="59"/>
      <c r="JWM191" s="315"/>
      <c r="JWN191" s="59"/>
      <c r="JWO191" s="59"/>
      <c r="JWP191" s="59"/>
      <c r="JWQ191" s="59"/>
      <c r="JWR191" s="59"/>
      <c r="JWS191" s="59"/>
      <c r="JWT191" s="59"/>
      <c r="JWU191" s="59"/>
      <c r="JWV191" s="59"/>
      <c r="JWW191" s="59"/>
      <c r="JXB191" s="59"/>
      <c r="JXG191" s="59"/>
      <c r="JXY191" s="315"/>
      <c r="JXZ191" s="59"/>
      <c r="JYA191" s="59"/>
      <c r="JYB191" s="59"/>
      <c r="JYC191" s="59"/>
      <c r="JYD191" s="59"/>
      <c r="JYE191" s="59"/>
      <c r="JYF191" s="59"/>
      <c r="JYG191" s="59"/>
      <c r="JYH191" s="59"/>
      <c r="JYI191" s="59"/>
      <c r="JYN191" s="59"/>
      <c r="JYS191" s="59"/>
      <c r="JZK191" s="315"/>
      <c r="JZL191" s="59"/>
      <c r="JZM191" s="59"/>
      <c r="JZN191" s="59"/>
      <c r="JZO191" s="59"/>
      <c r="JZP191" s="59"/>
      <c r="JZQ191" s="59"/>
      <c r="JZR191" s="59"/>
      <c r="JZS191" s="59"/>
      <c r="JZT191" s="59"/>
      <c r="JZU191" s="59"/>
      <c r="JZZ191" s="59"/>
      <c r="KAE191" s="59"/>
      <c r="KAW191" s="315"/>
      <c r="KAX191" s="59"/>
      <c r="KAY191" s="59"/>
      <c r="KAZ191" s="59"/>
      <c r="KBA191" s="59"/>
      <c r="KBB191" s="59"/>
      <c r="KBC191" s="59"/>
      <c r="KBD191" s="59"/>
      <c r="KBE191" s="59"/>
      <c r="KBF191" s="59"/>
      <c r="KBG191" s="59"/>
      <c r="KBL191" s="59"/>
      <c r="KBQ191" s="59"/>
      <c r="KCI191" s="315"/>
      <c r="KCJ191" s="59"/>
      <c r="KCK191" s="59"/>
      <c r="KCL191" s="59"/>
      <c r="KCM191" s="59"/>
      <c r="KCN191" s="59"/>
      <c r="KCO191" s="59"/>
      <c r="KCP191" s="59"/>
      <c r="KCQ191" s="59"/>
      <c r="KCR191" s="59"/>
      <c r="KCS191" s="59"/>
      <c r="KCX191" s="59"/>
      <c r="KDC191" s="59"/>
      <c r="KDU191" s="315"/>
      <c r="KDV191" s="59"/>
      <c r="KDW191" s="59"/>
      <c r="KDX191" s="59"/>
      <c r="KDY191" s="59"/>
      <c r="KDZ191" s="59"/>
      <c r="KEA191" s="59"/>
      <c r="KEB191" s="59"/>
      <c r="KEC191" s="59"/>
      <c r="KED191" s="59"/>
      <c r="KEE191" s="59"/>
      <c r="KEJ191" s="59"/>
      <c r="KEO191" s="59"/>
      <c r="KFG191" s="315"/>
      <c r="KFH191" s="59"/>
      <c r="KFI191" s="59"/>
      <c r="KFJ191" s="59"/>
      <c r="KFK191" s="59"/>
      <c r="KFL191" s="59"/>
      <c r="KFM191" s="59"/>
      <c r="KFN191" s="59"/>
      <c r="KFO191" s="59"/>
      <c r="KFP191" s="59"/>
      <c r="KFQ191" s="59"/>
      <c r="KFV191" s="59"/>
      <c r="KGA191" s="59"/>
      <c r="KGS191" s="315"/>
      <c r="KGT191" s="59"/>
      <c r="KGU191" s="59"/>
      <c r="KGV191" s="59"/>
      <c r="KGW191" s="59"/>
      <c r="KGX191" s="59"/>
      <c r="KGY191" s="59"/>
      <c r="KGZ191" s="59"/>
      <c r="KHA191" s="59"/>
      <c r="KHB191" s="59"/>
      <c r="KHC191" s="59"/>
      <c r="KHH191" s="59"/>
      <c r="KHM191" s="59"/>
      <c r="KIE191" s="315"/>
      <c r="KIF191" s="59"/>
      <c r="KIG191" s="59"/>
      <c r="KIH191" s="59"/>
      <c r="KII191" s="59"/>
      <c r="KIJ191" s="59"/>
      <c r="KIK191" s="59"/>
      <c r="KIL191" s="59"/>
      <c r="KIM191" s="59"/>
      <c r="KIN191" s="59"/>
      <c r="KIO191" s="59"/>
      <c r="KIT191" s="59"/>
      <c r="KIY191" s="59"/>
      <c r="KJQ191" s="315"/>
      <c r="KJR191" s="59"/>
      <c r="KJS191" s="59"/>
      <c r="KJT191" s="59"/>
      <c r="KJU191" s="59"/>
      <c r="KJV191" s="59"/>
      <c r="KJW191" s="59"/>
      <c r="KJX191" s="59"/>
      <c r="KJY191" s="59"/>
      <c r="KJZ191" s="59"/>
      <c r="KKA191" s="59"/>
      <c r="KKF191" s="59"/>
      <c r="KKK191" s="59"/>
      <c r="KLC191" s="315"/>
      <c r="KLD191" s="59"/>
      <c r="KLE191" s="59"/>
      <c r="KLF191" s="59"/>
      <c r="KLG191" s="59"/>
      <c r="KLH191" s="59"/>
      <c r="KLI191" s="59"/>
      <c r="KLJ191" s="59"/>
      <c r="KLK191" s="59"/>
      <c r="KLL191" s="59"/>
      <c r="KLM191" s="59"/>
      <c r="KLR191" s="59"/>
      <c r="KLW191" s="59"/>
      <c r="KMO191" s="315"/>
      <c r="KMP191" s="59"/>
      <c r="KMQ191" s="59"/>
      <c r="KMR191" s="59"/>
      <c r="KMS191" s="59"/>
      <c r="KMT191" s="59"/>
      <c r="KMU191" s="59"/>
      <c r="KMV191" s="59"/>
      <c r="KMW191" s="59"/>
      <c r="KMX191" s="59"/>
      <c r="KMY191" s="59"/>
      <c r="KND191" s="59"/>
      <c r="KNI191" s="59"/>
      <c r="KOA191" s="315"/>
      <c r="KOB191" s="59"/>
      <c r="KOC191" s="59"/>
      <c r="KOD191" s="59"/>
      <c r="KOE191" s="59"/>
      <c r="KOF191" s="59"/>
      <c r="KOG191" s="59"/>
      <c r="KOH191" s="59"/>
      <c r="KOI191" s="59"/>
      <c r="KOJ191" s="59"/>
      <c r="KOK191" s="59"/>
      <c r="KOP191" s="59"/>
      <c r="KOU191" s="59"/>
      <c r="KPM191" s="315"/>
      <c r="KPN191" s="59"/>
      <c r="KPO191" s="59"/>
      <c r="KPP191" s="59"/>
      <c r="KPQ191" s="59"/>
      <c r="KPR191" s="59"/>
      <c r="KPS191" s="59"/>
      <c r="KPT191" s="59"/>
      <c r="KPU191" s="59"/>
      <c r="KPV191" s="59"/>
      <c r="KPW191" s="59"/>
      <c r="KQB191" s="59"/>
      <c r="KQG191" s="59"/>
      <c r="KQY191" s="315"/>
      <c r="KQZ191" s="59"/>
      <c r="KRA191" s="59"/>
      <c r="KRB191" s="59"/>
      <c r="KRC191" s="59"/>
      <c r="KRD191" s="59"/>
      <c r="KRE191" s="59"/>
      <c r="KRF191" s="59"/>
      <c r="KRG191" s="59"/>
      <c r="KRH191" s="59"/>
      <c r="KRI191" s="59"/>
      <c r="KRN191" s="59"/>
      <c r="KRS191" s="59"/>
      <c r="KSK191" s="315"/>
      <c r="KSL191" s="59"/>
      <c r="KSM191" s="59"/>
      <c r="KSN191" s="59"/>
      <c r="KSO191" s="59"/>
      <c r="KSP191" s="59"/>
      <c r="KSQ191" s="59"/>
      <c r="KSR191" s="59"/>
      <c r="KSS191" s="59"/>
      <c r="KST191" s="59"/>
      <c r="KSU191" s="59"/>
      <c r="KSZ191" s="59"/>
      <c r="KTE191" s="59"/>
      <c r="KTW191" s="315"/>
      <c r="KTX191" s="59"/>
      <c r="KTY191" s="59"/>
      <c r="KTZ191" s="59"/>
      <c r="KUA191" s="59"/>
      <c r="KUB191" s="59"/>
      <c r="KUC191" s="59"/>
      <c r="KUD191" s="59"/>
      <c r="KUE191" s="59"/>
      <c r="KUF191" s="59"/>
      <c r="KUG191" s="59"/>
      <c r="KUL191" s="59"/>
      <c r="KUQ191" s="59"/>
      <c r="KVI191" s="315"/>
      <c r="KVJ191" s="59"/>
      <c r="KVK191" s="59"/>
      <c r="KVL191" s="59"/>
      <c r="KVM191" s="59"/>
      <c r="KVN191" s="59"/>
      <c r="KVO191" s="59"/>
      <c r="KVP191" s="59"/>
      <c r="KVQ191" s="59"/>
      <c r="KVR191" s="59"/>
      <c r="KVS191" s="59"/>
      <c r="KVX191" s="59"/>
      <c r="KWC191" s="59"/>
      <c r="KWU191" s="315"/>
      <c r="KWV191" s="59"/>
      <c r="KWW191" s="59"/>
      <c r="KWX191" s="59"/>
      <c r="KWY191" s="59"/>
      <c r="KWZ191" s="59"/>
      <c r="KXA191" s="59"/>
      <c r="KXB191" s="59"/>
      <c r="KXC191" s="59"/>
      <c r="KXD191" s="59"/>
      <c r="KXE191" s="59"/>
      <c r="KXJ191" s="59"/>
      <c r="KXO191" s="59"/>
      <c r="KYG191" s="315"/>
      <c r="KYH191" s="59"/>
      <c r="KYI191" s="59"/>
      <c r="KYJ191" s="59"/>
      <c r="KYK191" s="59"/>
      <c r="KYL191" s="59"/>
      <c r="KYM191" s="59"/>
      <c r="KYN191" s="59"/>
      <c r="KYO191" s="59"/>
      <c r="KYP191" s="59"/>
      <c r="KYQ191" s="59"/>
      <c r="KYV191" s="59"/>
      <c r="KZA191" s="59"/>
      <c r="KZS191" s="315"/>
      <c r="KZT191" s="59"/>
      <c r="KZU191" s="59"/>
      <c r="KZV191" s="59"/>
      <c r="KZW191" s="59"/>
      <c r="KZX191" s="59"/>
      <c r="KZY191" s="59"/>
      <c r="KZZ191" s="59"/>
      <c r="LAA191" s="59"/>
      <c r="LAB191" s="59"/>
      <c r="LAC191" s="59"/>
      <c r="LAH191" s="59"/>
      <c r="LAM191" s="59"/>
      <c r="LBE191" s="315"/>
      <c r="LBF191" s="59"/>
      <c r="LBG191" s="59"/>
      <c r="LBH191" s="59"/>
      <c r="LBI191" s="59"/>
      <c r="LBJ191" s="59"/>
      <c r="LBK191" s="59"/>
      <c r="LBL191" s="59"/>
      <c r="LBM191" s="59"/>
      <c r="LBN191" s="59"/>
      <c r="LBO191" s="59"/>
      <c r="LBT191" s="59"/>
      <c r="LBY191" s="59"/>
      <c r="LCQ191" s="315"/>
      <c r="LCR191" s="59"/>
      <c r="LCS191" s="59"/>
      <c r="LCT191" s="59"/>
      <c r="LCU191" s="59"/>
      <c r="LCV191" s="59"/>
      <c r="LCW191" s="59"/>
      <c r="LCX191" s="59"/>
      <c r="LCY191" s="59"/>
      <c r="LCZ191" s="59"/>
      <c r="LDA191" s="59"/>
      <c r="LDF191" s="59"/>
      <c r="LDK191" s="59"/>
      <c r="LEC191" s="315"/>
      <c r="LED191" s="59"/>
      <c r="LEE191" s="59"/>
      <c r="LEF191" s="59"/>
      <c r="LEG191" s="59"/>
      <c r="LEH191" s="59"/>
      <c r="LEI191" s="59"/>
      <c r="LEJ191" s="59"/>
      <c r="LEK191" s="59"/>
      <c r="LEL191" s="59"/>
      <c r="LEM191" s="59"/>
      <c r="LER191" s="59"/>
      <c r="LEW191" s="59"/>
      <c r="LFO191" s="315"/>
      <c r="LFP191" s="59"/>
      <c r="LFQ191" s="59"/>
      <c r="LFR191" s="59"/>
      <c r="LFS191" s="59"/>
      <c r="LFT191" s="59"/>
      <c r="LFU191" s="59"/>
      <c r="LFV191" s="59"/>
      <c r="LFW191" s="59"/>
      <c r="LFX191" s="59"/>
      <c r="LFY191" s="59"/>
      <c r="LGD191" s="59"/>
      <c r="LGI191" s="59"/>
      <c r="LHA191" s="315"/>
      <c r="LHB191" s="59"/>
      <c r="LHC191" s="59"/>
      <c r="LHD191" s="59"/>
      <c r="LHE191" s="59"/>
      <c r="LHF191" s="59"/>
      <c r="LHG191" s="59"/>
      <c r="LHH191" s="59"/>
      <c r="LHI191" s="59"/>
      <c r="LHJ191" s="59"/>
      <c r="LHK191" s="59"/>
      <c r="LHP191" s="59"/>
      <c r="LHU191" s="59"/>
      <c r="LIM191" s="315"/>
      <c r="LIN191" s="59"/>
      <c r="LIO191" s="59"/>
      <c r="LIP191" s="59"/>
      <c r="LIQ191" s="59"/>
      <c r="LIR191" s="59"/>
      <c r="LIS191" s="59"/>
      <c r="LIT191" s="59"/>
      <c r="LIU191" s="59"/>
      <c r="LIV191" s="59"/>
      <c r="LIW191" s="59"/>
      <c r="LJB191" s="59"/>
      <c r="LJG191" s="59"/>
      <c r="LJY191" s="315"/>
      <c r="LJZ191" s="59"/>
      <c r="LKA191" s="59"/>
      <c r="LKB191" s="59"/>
      <c r="LKC191" s="59"/>
      <c r="LKD191" s="59"/>
      <c r="LKE191" s="59"/>
      <c r="LKF191" s="59"/>
      <c r="LKG191" s="59"/>
      <c r="LKH191" s="59"/>
      <c r="LKI191" s="59"/>
      <c r="LKN191" s="59"/>
      <c r="LKS191" s="59"/>
      <c r="LLK191" s="315"/>
      <c r="LLL191" s="59"/>
      <c r="LLM191" s="59"/>
      <c r="LLN191" s="59"/>
      <c r="LLO191" s="59"/>
      <c r="LLP191" s="59"/>
      <c r="LLQ191" s="59"/>
      <c r="LLR191" s="59"/>
      <c r="LLS191" s="59"/>
      <c r="LLT191" s="59"/>
      <c r="LLU191" s="59"/>
      <c r="LLZ191" s="59"/>
      <c r="LME191" s="59"/>
      <c r="LMW191" s="315"/>
      <c r="LMX191" s="59"/>
      <c r="LMY191" s="59"/>
      <c r="LMZ191" s="59"/>
      <c r="LNA191" s="59"/>
      <c r="LNB191" s="59"/>
      <c r="LNC191" s="59"/>
      <c r="LND191" s="59"/>
      <c r="LNE191" s="59"/>
      <c r="LNF191" s="59"/>
      <c r="LNG191" s="59"/>
      <c r="LNL191" s="59"/>
      <c r="LNQ191" s="59"/>
      <c r="LOI191" s="315"/>
      <c r="LOJ191" s="59"/>
      <c r="LOK191" s="59"/>
      <c r="LOL191" s="59"/>
      <c r="LOM191" s="59"/>
      <c r="LON191" s="59"/>
      <c r="LOO191" s="59"/>
      <c r="LOP191" s="59"/>
      <c r="LOQ191" s="59"/>
      <c r="LOR191" s="59"/>
      <c r="LOS191" s="59"/>
      <c r="LOX191" s="59"/>
      <c r="LPC191" s="59"/>
      <c r="LPU191" s="315"/>
      <c r="LPV191" s="59"/>
      <c r="LPW191" s="59"/>
      <c r="LPX191" s="59"/>
      <c r="LPY191" s="59"/>
      <c r="LPZ191" s="59"/>
      <c r="LQA191" s="59"/>
      <c r="LQB191" s="59"/>
      <c r="LQC191" s="59"/>
      <c r="LQD191" s="59"/>
      <c r="LQE191" s="59"/>
      <c r="LQJ191" s="59"/>
      <c r="LQO191" s="59"/>
      <c r="LRG191" s="315"/>
      <c r="LRH191" s="59"/>
      <c r="LRI191" s="59"/>
      <c r="LRJ191" s="59"/>
      <c r="LRK191" s="59"/>
      <c r="LRL191" s="59"/>
      <c r="LRM191" s="59"/>
      <c r="LRN191" s="59"/>
      <c r="LRO191" s="59"/>
      <c r="LRP191" s="59"/>
      <c r="LRQ191" s="59"/>
      <c r="LRV191" s="59"/>
      <c r="LSA191" s="59"/>
      <c r="LSS191" s="315"/>
      <c r="LST191" s="59"/>
      <c r="LSU191" s="59"/>
      <c r="LSV191" s="59"/>
      <c r="LSW191" s="59"/>
      <c r="LSX191" s="59"/>
      <c r="LSY191" s="59"/>
      <c r="LSZ191" s="59"/>
      <c r="LTA191" s="59"/>
      <c r="LTB191" s="59"/>
      <c r="LTC191" s="59"/>
      <c r="LTH191" s="59"/>
      <c r="LTM191" s="59"/>
      <c r="LUE191" s="315"/>
      <c r="LUF191" s="59"/>
      <c r="LUG191" s="59"/>
      <c r="LUH191" s="59"/>
      <c r="LUI191" s="59"/>
      <c r="LUJ191" s="59"/>
      <c r="LUK191" s="59"/>
      <c r="LUL191" s="59"/>
      <c r="LUM191" s="59"/>
      <c r="LUN191" s="59"/>
      <c r="LUO191" s="59"/>
      <c r="LUT191" s="59"/>
      <c r="LUY191" s="59"/>
      <c r="LVQ191" s="315"/>
      <c r="LVR191" s="59"/>
      <c r="LVS191" s="59"/>
      <c r="LVT191" s="59"/>
      <c r="LVU191" s="59"/>
      <c r="LVV191" s="59"/>
      <c r="LVW191" s="59"/>
      <c r="LVX191" s="59"/>
      <c r="LVY191" s="59"/>
      <c r="LVZ191" s="59"/>
      <c r="LWA191" s="59"/>
      <c r="LWF191" s="59"/>
      <c r="LWK191" s="59"/>
      <c r="LXC191" s="315"/>
      <c r="LXD191" s="59"/>
      <c r="LXE191" s="59"/>
      <c r="LXF191" s="59"/>
      <c r="LXG191" s="59"/>
      <c r="LXH191" s="59"/>
      <c r="LXI191" s="59"/>
      <c r="LXJ191" s="59"/>
      <c r="LXK191" s="59"/>
      <c r="LXL191" s="59"/>
      <c r="LXM191" s="59"/>
      <c r="LXR191" s="59"/>
      <c r="LXW191" s="59"/>
      <c r="LYO191" s="315"/>
      <c r="LYP191" s="59"/>
      <c r="LYQ191" s="59"/>
      <c r="LYR191" s="59"/>
      <c r="LYS191" s="59"/>
      <c r="LYT191" s="59"/>
      <c r="LYU191" s="59"/>
      <c r="LYV191" s="59"/>
      <c r="LYW191" s="59"/>
      <c r="LYX191" s="59"/>
      <c r="LYY191" s="59"/>
      <c r="LZD191" s="59"/>
      <c r="LZI191" s="59"/>
      <c r="MAA191" s="315"/>
      <c r="MAB191" s="59"/>
      <c r="MAC191" s="59"/>
      <c r="MAD191" s="59"/>
      <c r="MAE191" s="59"/>
      <c r="MAF191" s="59"/>
      <c r="MAG191" s="59"/>
      <c r="MAH191" s="59"/>
      <c r="MAI191" s="59"/>
      <c r="MAJ191" s="59"/>
      <c r="MAK191" s="59"/>
      <c r="MAP191" s="59"/>
      <c r="MAU191" s="59"/>
      <c r="MBM191" s="315"/>
      <c r="MBN191" s="59"/>
      <c r="MBO191" s="59"/>
      <c r="MBP191" s="59"/>
      <c r="MBQ191" s="59"/>
      <c r="MBR191" s="59"/>
      <c r="MBS191" s="59"/>
      <c r="MBT191" s="59"/>
      <c r="MBU191" s="59"/>
      <c r="MBV191" s="59"/>
      <c r="MBW191" s="59"/>
      <c r="MCB191" s="59"/>
      <c r="MCG191" s="59"/>
      <c r="MCY191" s="315"/>
      <c r="MCZ191" s="59"/>
      <c r="MDA191" s="59"/>
      <c r="MDB191" s="59"/>
      <c r="MDC191" s="59"/>
      <c r="MDD191" s="59"/>
      <c r="MDE191" s="59"/>
      <c r="MDF191" s="59"/>
      <c r="MDG191" s="59"/>
      <c r="MDH191" s="59"/>
      <c r="MDI191" s="59"/>
      <c r="MDN191" s="59"/>
      <c r="MDS191" s="59"/>
      <c r="MEK191" s="315"/>
      <c r="MEL191" s="59"/>
      <c r="MEM191" s="59"/>
      <c r="MEN191" s="59"/>
      <c r="MEO191" s="59"/>
      <c r="MEP191" s="59"/>
      <c r="MEQ191" s="59"/>
      <c r="MER191" s="59"/>
      <c r="MES191" s="59"/>
      <c r="MET191" s="59"/>
      <c r="MEU191" s="59"/>
      <c r="MEZ191" s="59"/>
      <c r="MFE191" s="59"/>
      <c r="MFW191" s="315"/>
      <c r="MFX191" s="59"/>
      <c r="MFY191" s="59"/>
      <c r="MFZ191" s="59"/>
      <c r="MGA191" s="59"/>
      <c r="MGB191" s="59"/>
      <c r="MGC191" s="59"/>
      <c r="MGD191" s="59"/>
      <c r="MGE191" s="59"/>
      <c r="MGF191" s="59"/>
      <c r="MGG191" s="59"/>
      <c r="MGL191" s="59"/>
      <c r="MGQ191" s="59"/>
      <c r="MHI191" s="315"/>
      <c r="MHJ191" s="59"/>
      <c r="MHK191" s="59"/>
      <c r="MHL191" s="59"/>
      <c r="MHM191" s="59"/>
      <c r="MHN191" s="59"/>
      <c r="MHO191" s="59"/>
      <c r="MHP191" s="59"/>
      <c r="MHQ191" s="59"/>
      <c r="MHR191" s="59"/>
      <c r="MHS191" s="59"/>
      <c r="MHX191" s="59"/>
      <c r="MIC191" s="59"/>
      <c r="MIU191" s="315"/>
      <c r="MIV191" s="59"/>
      <c r="MIW191" s="59"/>
      <c r="MIX191" s="59"/>
      <c r="MIY191" s="59"/>
      <c r="MIZ191" s="59"/>
      <c r="MJA191" s="59"/>
      <c r="MJB191" s="59"/>
      <c r="MJC191" s="59"/>
      <c r="MJD191" s="59"/>
      <c r="MJE191" s="59"/>
      <c r="MJJ191" s="59"/>
      <c r="MJO191" s="59"/>
      <c r="MKG191" s="315"/>
      <c r="MKH191" s="59"/>
      <c r="MKI191" s="59"/>
      <c r="MKJ191" s="59"/>
      <c r="MKK191" s="59"/>
      <c r="MKL191" s="59"/>
      <c r="MKM191" s="59"/>
      <c r="MKN191" s="59"/>
      <c r="MKO191" s="59"/>
      <c r="MKP191" s="59"/>
      <c r="MKQ191" s="59"/>
      <c r="MKV191" s="59"/>
      <c r="MLA191" s="59"/>
      <c r="MLS191" s="315"/>
      <c r="MLT191" s="59"/>
      <c r="MLU191" s="59"/>
      <c r="MLV191" s="59"/>
      <c r="MLW191" s="59"/>
      <c r="MLX191" s="59"/>
      <c r="MLY191" s="59"/>
      <c r="MLZ191" s="59"/>
      <c r="MMA191" s="59"/>
      <c r="MMB191" s="59"/>
      <c r="MMC191" s="59"/>
      <c r="MMH191" s="59"/>
      <c r="MMM191" s="59"/>
      <c r="MNE191" s="315"/>
      <c r="MNF191" s="59"/>
      <c r="MNG191" s="59"/>
      <c r="MNH191" s="59"/>
      <c r="MNI191" s="59"/>
      <c r="MNJ191" s="59"/>
      <c r="MNK191" s="59"/>
      <c r="MNL191" s="59"/>
      <c r="MNM191" s="59"/>
      <c r="MNN191" s="59"/>
      <c r="MNO191" s="59"/>
      <c r="MNT191" s="59"/>
      <c r="MNY191" s="59"/>
      <c r="MOQ191" s="315"/>
      <c r="MOR191" s="59"/>
      <c r="MOS191" s="59"/>
      <c r="MOT191" s="59"/>
      <c r="MOU191" s="59"/>
      <c r="MOV191" s="59"/>
      <c r="MOW191" s="59"/>
      <c r="MOX191" s="59"/>
      <c r="MOY191" s="59"/>
      <c r="MOZ191" s="59"/>
      <c r="MPA191" s="59"/>
      <c r="MPF191" s="59"/>
      <c r="MPK191" s="59"/>
      <c r="MQC191" s="315"/>
      <c r="MQD191" s="59"/>
      <c r="MQE191" s="59"/>
      <c r="MQF191" s="59"/>
      <c r="MQG191" s="59"/>
      <c r="MQH191" s="59"/>
      <c r="MQI191" s="59"/>
      <c r="MQJ191" s="59"/>
      <c r="MQK191" s="59"/>
      <c r="MQL191" s="59"/>
      <c r="MQM191" s="59"/>
      <c r="MQR191" s="59"/>
      <c r="MQW191" s="59"/>
      <c r="MRO191" s="315"/>
      <c r="MRP191" s="59"/>
      <c r="MRQ191" s="59"/>
      <c r="MRR191" s="59"/>
      <c r="MRS191" s="59"/>
      <c r="MRT191" s="59"/>
      <c r="MRU191" s="59"/>
      <c r="MRV191" s="59"/>
      <c r="MRW191" s="59"/>
      <c r="MRX191" s="59"/>
      <c r="MRY191" s="59"/>
      <c r="MSD191" s="59"/>
      <c r="MSI191" s="59"/>
      <c r="MTA191" s="315"/>
      <c r="MTB191" s="59"/>
      <c r="MTC191" s="59"/>
      <c r="MTD191" s="59"/>
      <c r="MTE191" s="59"/>
      <c r="MTF191" s="59"/>
      <c r="MTG191" s="59"/>
      <c r="MTH191" s="59"/>
      <c r="MTI191" s="59"/>
      <c r="MTJ191" s="59"/>
      <c r="MTK191" s="59"/>
      <c r="MTP191" s="59"/>
      <c r="MTU191" s="59"/>
      <c r="MUM191" s="315"/>
      <c r="MUN191" s="59"/>
      <c r="MUO191" s="59"/>
      <c r="MUP191" s="59"/>
      <c r="MUQ191" s="59"/>
      <c r="MUR191" s="59"/>
      <c r="MUS191" s="59"/>
      <c r="MUT191" s="59"/>
      <c r="MUU191" s="59"/>
      <c r="MUV191" s="59"/>
      <c r="MUW191" s="59"/>
      <c r="MVB191" s="59"/>
      <c r="MVG191" s="59"/>
      <c r="MVY191" s="315"/>
      <c r="MVZ191" s="59"/>
      <c r="MWA191" s="59"/>
      <c r="MWB191" s="59"/>
      <c r="MWC191" s="59"/>
      <c r="MWD191" s="59"/>
      <c r="MWE191" s="59"/>
      <c r="MWF191" s="59"/>
      <c r="MWG191" s="59"/>
      <c r="MWH191" s="59"/>
      <c r="MWI191" s="59"/>
      <c r="MWN191" s="59"/>
      <c r="MWS191" s="59"/>
      <c r="MXK191" s="315"/>
      <c r="MXL191" s="59"/>
      <c r="MXM191" s="59"/>
      <c r="MXN191" s="59"/>
      <c r="MXO191" s="59"/>
      <c r="MXP191" s="59"/>
      <c r="MXQ191" s="59"/>
      <c r="MXR191" s="59"/>
      <c r="MXS191" s="59"/>
      <c r="MXT191" s="59"/>
      <c r="MXU191" s="59"/>
      <c r="MXZ191" s="59"/>
      <c r="MYE191" s="59"/>
      <c r="MYW191" s="315"/>
      <c r="MYX191" s="59"/>
      <c r="MYY191" s="59"/>
      <c r="MYZ191" s="59"/>
      <c r="MZA191" s="59"/>
      <c r="MZB191" s="59"/>
      <c r="MZC191" s="59"/>
      <c r="MZD191" s="59"/>
      <c r="MZE191" s="59"/>
      <c r="MZF191" s="59"/>
      <c r="MZG191" s="59"/>
      <c r="MZL191" s="59"/>
      <c r="MZQ191" s="59"/>
      <c r="NAI191" s="315"/>
      <c r="NAJ191" s="59"/>
      <c r="NAK191" s="59"/>
      <c r="NAL191" s="59"/>
      <c r="NAM191" s="59"/>
      <c r="NAN191" s="59"/>
      <c r="NAO191" s="59"/>
      <c r="NAP191" s="59"/>
      <c r="NAQ191" s="59"/>
      <c r="NAR191" s="59"/>
      <c r="NAS191" s="59"/>
      <c r="NAX191" s="59"/>
      <c r="NBC191" s="59"/>
      <c r="NBU191" s="315"/>
      <c r="NBV191" s="59"/>
      <c r="NBW191" s="59"/>
      <c r="NBX191" s="59"/>
      <c r="NBY191" s="59"/>
      <c r="NBZ191" s="59"/>
      <c r="NCA191" s="59"/>
      <c r="NCB191" s="59"/>
      <c r="NCC191" s="59"/>
      <c r="NCD191" s="59"/>
      <c r="NCE191" s="59"/>
      <c r="NCJ191" s="59"/>
      <c r="NCO191" s="59"/>
      <c r="NDG191" s="315"/>
      <c r="NDH191" s="59"/>
      <c r="NDI191" s="59"/>
      <c r="NDJ191" s="59"/>
      <c r="NDK191" s="59"/>
      <c r="NDL191" s="59"/>
      <c r="NDM191" s="59"/>
      <c r="NDN191" s="59"/>
      <c r="NDO191" s="59"/>
      <c r="NDP191" s="59"/>
      <c r="NDQ191" s="59"/>
      <c r="NDV191" s="59"/>
      <c r="NEA191" s="59"/>
      <c r="NES191" s="315"/>
      <c r="NET191" s="59"/>
      <c r="NEU191" s="59"/>
      <c r="NEV191" s="59"/>
      <c r="NEW191" s="59"/>
      <c r="NEX191" s="59"/>
      <c r="NEY191" s="59"/>
      <c r="NEZ191" s="59"/>
      <c r="NFA191" s="59"/>
      <c r="NFB191" s="59"/>
      <c r="NFC191" s="59"/>
      <c r="NFH191" s="59"/>
      <c r="NFM191" s="59"/>
      <c r="NGE191" s="315"/>
      <c r="NGF191" s="59"/>
      <c r="NGG191" s="59"/>
      <c r="NGH191" s="59"/>
      <c r="NGI191" s="59"/>
      <c r="NGJ191" s="59"/>
      <c r="NGK191" s="59"/>
      <c r="NGL191" s="59"/>
      <c r="NGM191" s="59"/>
      <c r="NGN191" s="59"/>
      <c r="NGO191" s="59"/>
      <c r="NGT191" s="59"/>
      <c r="NGY191" s="59"/>
      <c r="NHQ191" s="315"/>
      <c r="NHR191" s="59"/>
      <c r="NHS191" s="59"/>
      <c r="NHT191" s="59"/>
      <c r="NHU191" s="59"/>
      <c r="NHV191" s="59"/>
      <c r="NHW191" s="59"/>
      <c r="NHX191" s="59"/>
      <c r="NHY191" s="59"/>
      <c r="NHZ191" s="59"/>
      <c r="NIA191" s="59"/>
      <c r="NIF191" s="59"/>
      <c r="NIK191" s="59"/>
      <c r="NJC191" s="315"/>
      <c r="NJD191" s="59"/>
      <c r="NJE191" s="59"/>
      <c r="NJF191" s="59"/>
      <c r="NJG191" s="59"/>
      <c r="NJH191" s="59"/>
      <c r="NJI191" s="59"/>
      <c r="NJJ191" s="59"/>
      <c r="NJK191" s="59"/>
      <c r="NJL191" s="59"/>
      <c r="NJM191" s="59"/>
      <c r="NJR191" s="59"/>
      <c r="NJW191" s="59"/>
      <c r="NKO191" s="315"/>
      <c r="NKP191" s="59"/>
      <c r="NKQ191" s="59"/>
      <c r="NKR191" s="59"/>
      <c r="NKS191" s="59"/>
      <c r="NKT191" s="59"/>
      <c r="NKU191" s="59"/>
      <c r="NKV191" s="59"/>
      <c r="NKW191" s="59"/>
      <c r="NKX191" s="59"/>
      <c r="NKY191" s="59"/>
      <c r="NLD191" s="59"/>
      <c r="NLI191" s="59"/>
      <c r="NMA191" s="315"/>
      <c r="NMB191" s="59"/>
      <c r="NMC191" s="59"/>
      <c r="NMD191" s="59"/>
      <c r="NME191" s="59"/>
      <c r="NMF191" s="59"/>
      <c r="NMG191" s="59"/>
      <c r="NMH191" s="59"/>
      <c r="NMI191" s="59"/>
      <c r="NMJ191" s="59"/>
      <c r="NMK191" s="59"/>
      <c r="NMP191" s="59"/>
      <c r="NMU191" s="59"/>
      <c r="NNM191" s="315"/>
      <c r="NNN191" s="59"/>
      <c r="NNO191" s="59"/>
      <c r="NNP191" s="59"/>
      <c r="NNQ191" s="59"/>
      <c r="NNR191" s="59"/>
      <c r="NNS191" s="59"/>
      <c r="NNT191" s="59"/>
      <c r="NNU191" s="59"/>
      <c r="NNV191" s="59"/>
      <c r="NNW191" s="59"/>
      <c r="NOB191" s="59"/>
      <c r="NOG191" s="59"/>
      <c r="NOY191" s="315"/>
      <c r="NOZ191" s="59"/>
      <c r="NPA191" s="59"/>
      <c r="NPB191" s="59"/>
      <c r="NPC191" s="59"/>
      <c r="NPD191" s="59"/>
      <c r="NPE191" s="59"/>
      <c r="NPF191" s="59"/>
      <c r="NPG191" s="59"/>
      <c r="NPH191" s="59"/>
      <c r="NPI191" s="59"/>
      <c r="NPN191" s="59"/>
      <c r="NPS191" s="59"/>
      <c r="NQK191" s="315"/>
      <c r="NQL191" s="59"/>
      <c r="NQM191" s="59"/>
      <c r="NQN191" s="59"/>
      <c r="NQO191" s="59"/>
      <c r="NQP191" s="59"/>
      <c r="NQQ191" s="59"/>
      <c r="NQR191" s="59"/>
      <c r="NQS191" s="59"/>
      <c r="NQT191" s="59"/>
      <c r="NQU191" s="59"/>
      <c r="NQZ191" s="59"/>
      <c r="NRE191" s="59"/>
      <c r="NRW191" s="315"/>
      <c r="NRX191" s="59"/>
      <c r="NRY191" s="59"/>
      <c r="NRZ191" s="59"/>
      <c r="NSA191" s="59"/>
      <c r="NSB191" s="59"/>
      <c r="NSC191" s="59"/>
      <c r="NSD191" s="59"/>
      <c r="NSE191" s="59"/>
      <c r="NSF191" s="59"/>
      <c r="NSG191" s="59"/>
      <c r="NSL191" s="59"/>
      <c r="NSQ191" s="59"/>
      <c r="NTI191" s="315"/>
      <c r="NTJ191" s="59"/>
      <c r="NTK191" s="59"/>
      <c r="NTL191" s="59"/>
      <c r="NTM191" s="59"/>
      <c r="NTN191" s="59"/>
      <c r="NTO191" s="59"/>
      <c r="NTP191" s="59"/>
      <c r="NTQ191" s="59"/>
      <c r="NTR191" s="59"/>
      <c r="NTS191" s="59"/>
      <c r="NTX191" s="59"/>
      <c r="NUC191" s="59"/>
      <c r="NUU191" s="315"/>
      <c r="NUV191" s="59"/>
      <c r="NUW191" s="59"/>
      <c r="NUX191" s="59"/>
      <c r="NUY191" s="59"/>
      <c r="NUZ191" s="59"/>
      <c r="NVA191" s="59"/>
      <c r="NVB191" s="59"/>
      <c r="NVC191" s="59"/>
      <c r="NVD191" s="59"/>
      <c r="NVE191" s="59"/>
      <c r="NVJ191" s="59"/>
      <c r="NVO191" s="59"/>
      <c r="NWG191" s="315"/>
      <c r="NWH191" s="59"/>
      <c r="NWI191" s="59"/>
      <c r="NWJ191" s="59"/>
      <c r="NWK191" s="59"/>
      <c r="NWL191" s="59"/>
      <c r="NWM191" s="59"/>
      <c r="NWN191" s="59"/>
      <c r="NWO191" s="59"/>
      <c r="NWP191" s="59"/>
      <c r="NWQ191" s="59"/>
      <c r="NWV191" s="59"/>
      <c r="NXA191" s="59"/>
      <c r="NXS191" s="315"/>
      <c r="NXT191" s="59"/>
      <c r="NXU191" s="59"/>
      <c r="NXV191" s="59"/>
      <c r="NXW191" s="59"/>
      <c r="NXX191" s="59"/>
      <c r="NXY191" s="59"/>
      <c r="NXZ191" s="59"/>
      <c r="NYA191" s="59"/>
      <c r="NYB191" s="59"/>
      <c r="NYC191" s="59"/>
      <c r="NYH191" s="59"/>
      <c r="NYM191" s="59"/>
      <c r="NZE191" s="315"/>
      <c r="NZF191" s="59"/>
      <c r="NZG191" s="59"/>
      <c r="NZH191" s="59"/>
      <c r="NZI191" s="59"/>
      <c r="NZJ191" s="59"/>
      <c r="NZK191" s="59"/>
      <c r="NZL191" s="59"/>
      <c r="NZM191" s="59"/>
      <c r="NZN191" s="59"/>
      <c r="NZO191" s="59"/>
      <c r="NZT191" s="59"/>
      <c r="NZY191" s="59"/>
      <c r="OAQ191" s="315"/>
      <c r="OAR191" s="59"/>
      <c r="OAS191" s="59"/>
      <c r="OAT191" s="59"/>
      <c r="OAU191" s="59"/>
      <c r="OAV191" s="59"/>
      <c r="OAW191" s="59"/>
      <c r="OAX191" s="59"/>
      <c r="OAY191" s="59"/>
      <c r="OAZ191" s="59"/>
      <c r="OBA191" s="59"/>
      <c r="OBF191" s="59"/>
      <c r="OBK191" s="59"/>
      <c r="OCC191" s="315"/>
      <c r="OCD191" s="59"/>
      <c r="OCE191" s="59"/>
      <c r="OCF191" s="59"/>
      <c r="OCG191" s="59"/>
      <c r="OCH191" s="59"/>
      <c r="OCI191" s="59"/>
      <c r="OCJ191" s="59"/>
      <c r="OCK191" s="59"/>
      <c r="OCL191" s="59"/>
      <c r="OCM191" s="59"/>
      <c r="OCR191" s="59"/>
      <c r="OCW191" s="59"/>
      <c r="ODO191" s="315"/>
      <c r="ODP191" s="59"/>
      <c r="ODQ191" s="59"/>
      <c r="ODR191" s="59"/>
      <c r="ODS191" s="59"/>
      <c r="ODT191" s="59"/>
      <c r="ODU191" s="59"/>
      <c r="ODV191" s="59"/>
      <c r="ODW191" s="59"/>
      <c r="ODX191" s="59"/>
      <c r="ODY191" s="59"/>
      <c r="OED191" s="59"/>
      <c r="OEI191" s="59"/>
      <c r="OFA191" s="315"/>
      <c r="OFB191" s="59"/>
      <c r="OFC191" s="59"/>
      <c r="OFD191" s="59"/>
      <c r="OFE191" s="59"/>
      <c r="OFF191" s="59"/>
      <c r="OFG191" s="59"/>
      <c r="OFH191" s="59"/>
      <c r="OFI191" s="59"/>
      <c r="OFJ191" s="59"/>
      <c r="OFK191" s="59"/>
      <c r="OFP191" s="59"/>
      <c r="OFU191" s="59"/>
      <c r="OGM191" s="315"/>
      <c r="OGN191" s="59"/>
      <c r="OGO191" s="59"/>
      <c r="OGP191" s="59"/>
      <c r="OGQ191" s="59"/>
      <c r="OGR191" s="59"/>
      <c r="OGS191" s="59"/>
      <c r="OGT191" s="59"/>
      <c r="OGU191" s="59"/>
      <c r="OGV191" s="59"/>
      <c r="OGW191" s="59"/>
      <c r="OHB191" s="59"/>
      <c r="OHG191" s="59"/>
      <c r="OHY191" s="315"/>
      <c r="OHZ191" s="59"/>
      <c r="OIA191" s="59"/>
      <c r="OIB191" s="59"/>
      <c r="OIC191" s="59"/>
      <c r="OID191" s="59"/>
      <c r="OIE191" s="59"/>
      <c r="OIF191" s="59"/>
      <c r="OIG191" s="59"/>
      <c r="OIH191" s="59"/>
      <c r="OII191" s="59"/>
      <c r="OIN191" s="59"/>
      <c r="OIS191" s="59"/>
      <c r="OJK191" s="315"/>
      <c r="OJL191" s="59"/>
      <c r="OJM191" s="59"/>
      <c r="OJN191" s="59"/>
      <c r="OJO191" s="59"/>
      <c r="OJP191" s="59"/>
      <c r="OJQ191" s="59"/>
      <c r="OJR191" s="59"/>
      <c r="OJS191" s="59"/>
      <c r="OJT191" s="59"/>
      <c r="OJU191" s="59"/>
      <c r="OJZ191" s="59"/>
      <c r="OKE191" s="59"/>
      <c r="OKW191" s="315"/>
      <c r="OKX191" s="59"/>
      <c r="OKY191" s="59"/>
      <c r="OKZ191" s="59"/>
      <c r="OLA191" s="59"/>
      <c r="OLB191" s="59"/>
      <c r="OLC191" s="59"/>
      <c r="OLD191" s="59"/>
      <c r="OLE191" s="59"/>
      <c r="OLF191" s="59"/>
      <c r="OLG191" s="59"/>
      <c r="OLL191" s="59"/>
      <c r="OLQ191" s="59"/>
      <c r="OMI191" s="315"/>
      <c r="OMJ191" s="59"/>
      <c r="OMK191" s="59"/>
      <c r="OML191" s="59"/>
      <c r="OMM191" s="59"/>
      <c r="OMN191" s="59"/>
      <c r="OMO191" s="59"/>
      <c r="OMP191" s="59"/>
      <c r="OMQ191" s="59"/>
      <c r="OMR191" s="59"/>
      <c r="OMS191" s="59"/>
      <c r="OMX191" s="59"/>
      <c r="ONC191" s="59"/>
      <c r="ONU191" s="315"/>
      <c r="ONV191" s="59"/>
      <c r="ONW191" s="59"/>
      <c r="ONX191" s="59"/>
      <c r="ONY191" s="59"/>
      <c r="ONZ191" s="59"/>
      <c r="OOA191" s="59"/>
      <c r="OOB191" s="59"/>
      <c r="OOC191" s="59"/>
      <c r="OOD191" s="59"/>
      <c r="OOE191" s="59"/>
      <c r="OOJ191" s="59"/>
      <c r="OOO191" s="59"/>
      <c r="OPG191" s="315"/>
      <c r="OPH191" s="59"/>
      <c r="OPI191" s="59"/>
      <c r="OPJ191" s="59"/>
      <c r="OPK191" s="59"/>
      <c r="OPL191" s="59"/>
      <c r="OPM191" s="59"/>
      <c r="OPN191" s="59"/>
      <c r="OPO191" s="59"/>
      <c r="OPP191" s="59"/>
      <c r="OPQ191" s="59"/>
      <c r="OPV191" s="59"/>
      <c r="OQA191" s="59"/>
      <c r="OQS191" s="315"/>
      <c r="OQT191" s="59"/>
      <c r="OQU191" s="59"/>
      <c r="OQV191" s="59"/>
      <c r="OQW191" s="59"/>
      <c r="OQX191" s="59"/>
      <c r="OQY191" s="59"/>
      <c r="OQZ191" s="59"/>
      <c r="ORA191" s="59"/>
      <c r="ORB191" s="59"/>
      <c r="ORC191" s="59"/>
      <c r="ORH191" s="59"/>
      <c r="ORM191" s="59"/>
      <c r="OSE191" s="315"/>
      <c r="OSF191" s="59"/>
      <c r="OSG191" s="59"/>
      <c r="OSH191" s="59"/>
      <c r="OSI191" s="59"/>
      <c r="OSJ191" s="59"/>
      <c r="OSK191" s="59"/>
      <c r="OSL191" s="59"/>
      <c r="OSM191" s="59"/>
      <c r="OSN191" s="59"/>
      <c r="OSO191" s="59"/>
      <c r="OST191" s="59"/>
      <c r="OSY191" s="59"/>
      <c r="OTQ191" s="315"/>
      <c r="OTR191" s="59"/>
      <c r="OTS191" s="59"/>
      <c r="OTT191" s="59"/>
      <c r="OTU191" s="59"/>
      <c r="OTV191" s="59"/>
      <c r="OTW191" s="59"/>
      <c r="OTX191" s="59"/>
      <c r="OTY191" s="59"/>
      <c r="OTZ191" s="59"/>
      <c r="OUA191" s="59"/>
      <c r="OUF191" s="59"/>
      <c r="OUK191" s="59"/>
      <c r="OVC191" s="315"/>
      <c r="OVD191" s="59"/>
      <c r="OVE191" s="59"/>
      <c r="OVF191" s="59"/>
      <c r="OVG191" s="59"/>
      <c r="OVH191" s="59"/>
      <c r="OVI191" s="59"/>
      <c r="OVJ191" s="59"/>
      <c r="OVK191" s="59"/>
      <c r="OVL191" s="59"/>
      <c r="OVM191" s="59"/>
      <c r="OVR191" s="59"/>
      <c r="OVW191" s="59"/>
      <c r="OWO191" s="315"/>
      <c r="OWP191" s="59"/>
      <c r="OWQ191" s="59"/>
      <c r="OWR191" s="59"/>
      <c r="OWS191" s="59"/>
      <c r="OWT191" s="59"/>
      <c r="OWU191" s="59"/>
      <c r="OWV191" s="59"/>
      <c r="OWW191" s="59"/>
      <c r="OWX191" s="59"/>
      <c r="OWY191" s="59"/>
      <c r="OXD191" s="59"/>
      <c r="OXI191" s="59"/>
      <c r="OYA191" s="315"/>
      <c r="OYB191" s="59"/>
      <c r="OYC191" s="59"/>
      <c r="OYD191" s="59"/>
      <c r="OYE191" s="59"/>
      <c r="OYF191" s="59"/>
      <c r="OYG191" s="59"/>
      <c r="OYH191" s="59"/>
      <c r="OYI191" s="59"/>
      <c r="OYJ191" s="59"/>
      <c r="OYK191" s="59"/>
      <c r="OYP191" s="59"/>
      <c r="OYU191" s="59"/>
      <c r="OZM191" s="315"/>
      <c r="OZN191" s="59"/>
      <c r="OZO191" s="59"/>
      <c r="OZP191" s="59"/>
      <c r="OZQ191" s="59"/>
      <c r="OZR191" s="59"/>
      <c r="OZS191" s="59"/>
      <c r="OZT191" s="59"/>
      <c r="OZU191" s="59"/>
      <c r="OZV191" s="59"/>
      <c r="OZW191" s="59"/>
      <c r="PAB191" s="59"/>
      <c r="PAG191" s="59"/>
      <c r="PAY191" s="315"/>
      <c r="PAZ191" s="59"/>
      <c r="PBA191" s="59"/>
      <c r="PBB191" s="59"/>
      <c r="PBC191" s="59"/>
      <c r="PBD191" s="59"/>
      <c r="PBE191" s="59"/>
      <c r="PBF191" s="59"/>
      <c r="PBG191" s="59"/>
      <c r="PBH191" s="59"/>
      <c r="PBI191" s="59"/>
      <c r="PBN191" s="59"/>
      <c r="PBS191" s="59"/>
      <c r="PCK191" s="315"/>
      <c r="PCL191" s="59"/>
      <c r="PCM191" s="59"/>
      <c r="PCN191" s="59"/>
      <c r="PCO191" s="59"/>
      <c r="PCP191" s="59"/>
      <c r="PCQ191" s="59"/>
      <c r="PCR191" s="59"/>
      <c r="PCS191" s="59"/>
      <c r="PCT191" s="59"/>
      <c r="PCU191" s="59"/>
      <c r="PCZ191" s="59"/>
      <c r="PDE191" s="59"/>
      <c r="PDW191" s="315"/>
      <c r="PDX191" s="59"/>
      <c r="PDY191" s="59"/>
      <c r="PDZ191" s="59"/>
      <c r="PEA191" s="59"/>
      <c r="PEB191" s="59"/>
      <c r="PEC191" s="59"/>
      <c r="PED191" s="59"/>
      <c r="PEE191" s="59"/>
      <c r="PEF191" s="59"/>
      <c r="PEG191" s="59"/>
      <c r="PEL191" s="59"/>
      <c r="PEQ191" s="59"/>
      <c r="PFI191" s="315"/>
      <c r="PFJ191" s="59"/>
      <c r="PFK191" s="59"/>
      <c r="PFL191" s="59"/>
      <c r="PFM191" s="59"/>
      <c r="PFN191" s="59"/>
      <c r="PFO191" s="59"/>
      <c r="PFP191" s="59"/>
      <c r="PFQ191" s="59"/>
      <c r="PFR191" s="59"/>
      <c r="PFS191" s="59"/>
      <c r="PFX191" s="59"/>
      <c r="PGC191" s="59"/>
      <c r="PGU191" s="315"/>
      <c r="PGV191" s="59"/>
      <c r="PGW191" s="59"/>
      <c r="PGX191" s="59"/>
      <c r="PGY191" s="59"/>
      <c r="PGZ191" s="59"/>
      <c r="PHA191" s="59"/>
      <c r="PHB191" s="59"/>
      <c r="PHC191" s="59"/>
      <c r="PHD191" s="59"/>
      <c r="PHE191" s="59"/>
      <c r="PHJ191" s="59"/>
      <c r="PHO191" s="59"/>
      <c r="PIG191" s="315"/>
      <c r="PIH191" s="59"/>
      <c r="PII191" s="59"/>
      <c r="PIJ191" s="59"/>
      <c r="PIK191" s="59"/>
      <c r="PIL191" s="59"/>
      <c r="PIM191" s="59"/>
      <c r="PIN191" s="59"/>
      <c r="PIO191" s="59"/>
      <c r="PIP191" s="59"/>
      <c r="PIQ191" s="59"/>
      <c r="PIV191" s="59"/>
      <c r="PJA191" s="59"/>
      <c r="PJS191" s="315"/>
      <c r="PJT191" s="59"/>
      <c r="PJU191" s="59"/>
      <c r="PJV191" s="59"/>
      <c r="PJW191" s="59"/>
      <c r="PJX191" s="59"/>
      <c r="PJY191" s="59"/>
      <c r="PJZ191" s="59"/>
      <c r="PKA191" s="59"/>
      <c r="PKB191" s="59"/>
      <c r="PKC191" s="59"/>
      <c r="PKH191" s="59"/>
      <c r="PKM191" s="59"/>
      <c r="PLE191" s="315"/>
      <c r="PLF191" s="59"/>
      <c r="PLG191" s="59"/>
      <c r="PLH191" s="59"/>
      <c r="PLI191" s="59"/>
      <c r="PLJ191" s="59"/>
      <c r="PLK191" s="59"/>
      <c r="PLL191" s="59"/>
      <c r="PLM191" s="59"/>
      <c r="PLN191" s="59"/>
      <c r="PLO191" s="59"/>
      <c r="PLT191" s="59"/>
      <c r="PLY191" s="59"/>
      <c r="PMQ191" s="315"/>
      <c r="PMR191" s="59"/>
      <c r="PMS191" s="59"/>
      <c r="PMT191" s="59"/>
      <c r="PMU191" s="59"/>
      <c r="PMV191" s="59"/>
      <c r="PMW191" s="59"/>
      <c r="PMX191" s="59"/>
      <c r="PMY191" s="59"/>
      <c r="PMZ191" s="59"/>
      <c r="PNA191" s="59"/>
      <c r="PNF191" s="59"/>
      <c r="PNK191" s="59"/>
      <c r="POC191" s="315"/>
      <c r="POD191" s="59"/>
      <c r="POE191" s="59"/>
      <c r="POF191" s="59"/>
      <c r="POG191" s="59"/>
      <c r="POH191" s="59"/>
      <c r="POI191" s="59"/>
      <c r="POJ191" s="59"/>
      <c r="POK191" s="59"/>
      <c r="POL191" s="59"/>
      <c r="POM191" s="59"/>
      <c r="POR191" s="59"/>
      <c r="POW191" s="59"/>
      <c r="PPO191" s="315"/>
      <c r="PPP191" s="59"/>
      <c r="PPQ191" s="59"/>
      <c r="PPR191" s="59"/>
      <c r="PPS191" s="59"/>
      <c r="PPT191" s="59"/>
      <c r="PPU191" s="59"/>
      <c r="PPV191" s="59"/>
      <c r="PPW191" s="59"/>
      <c r="PPX191" s="59"/>
      <c r="PPY191" s="59"/>
      <c r="PQD191" s="59"/>
      <c r="PQI191" s="59"/>
      <c r="PRA191" s="315"/>
      <c r="PRB191" s="59"/>
      <c r="PRC191" s="59"/>
      <c r="PRD191" s="59"/>
      <c r="PRE191" s="59"/>
      <c r="PRF191" s="59"/>
      <c r="PRG191" s="59"/>
      <c r="PRH191" s="59"/>
      <c r="PRI191" s="59"/>
      <c r="PRJ191" s="59"/>
      <c r="PRK191" s="59"/>
      <c r="PRP191" s="59"/>
      <c r="PRU191" s="59"/>
      <c r="PSM191" s="315"/>
      <c r="PSN191" s="59"/>
      <c r="PSO191" s="59"/>
      <c r="PSP191" s="59"/>
      <c r="PSQ191" s="59"/>
      <c r="PSR191" s="59"/>
      <c r="PSS191" s="59"/>
      <c r="PST191" s="59"/>
      <c r="PSU191" s="59"/>
      <c r="PSV191" s="59"/>
      <c r="PSW191" s="59"/>
      <c r="PTB191" s="59"/>
      <c r="PTG191" s="59"/>
      <c r="PTY191" s="315"/>
      <c r="PTZ191" s="59"/>
      <c r="PUA191" s="59"/>
      <c r="PUB191" s="59"/>
      <c r="PUC191" s="59"/>
      <c r="PUD191" s="59"/>
      <c r="PUE191" s="59"/>
      <c r="PUF191" s="59"/>
      <c r="PUG191" s="59"/>
      <c r="PUH191" s="59"/>
      <c r="PUI191" s="59"/>
      <c r="PUN191" s="59"/>
      <c r="PUS191" s="59"/>
      <c r="PVK191" s="315"/>
      <c r="PVL191" s="59"/>
      <c r="PVM191" s="59"/>
      <c r="PVN191" s="59"/>
      <c r="PVO191" s="59"/>
      <c r="PVP191" s="59"/>
      <c r="PVQ191" s="59"/>
      <c r="PVR191" s="59"/>
      <c r="PVS191" s="59"/>
      <c r="PVT191" s="59"/>
      <c r="PVU191" s="59"/>
      <c r="PVZ191" s="59"/>
      <c r="PWE191" s="59"/>
      <c r="PWW191" s="315"/>
      <c r="PWX191" s="59"/>
      <c r="PWY191" s="59"/>
      <c r="PWZ191" s="59"/>
      <c r="PXA191" s="59"/>
      <c r="PXB191" s="59"/>
      <c r="PXC191" s="59"/>
      <c r="PXD191" s="59"/>
      <c r="PXE191" s="59"/>
      <c r="PXF191" s="59"/>
      <c r="PXG191" s="59"/>
      <c r="PXL191" s="59"/>
      <c r="PXQ191" s="59"/>
      <c r="PYI191" s="315"/>
      <c r="PYJ191" s="59"/>
      <c r="PYK191" s="59"/>
      <c r="PYL191" s="59"/>
      <c r="PYM191" s="59"/>
      <c r="PYN191" s="59"/>
      <c r="PYO191" s="59"/>
      <c r="PYP191" s="59"/>
      <c r="PYQ191" s="59"/>
      <c r="PYR191" s="59"/>
      <c r="PYS191" s="59"/>
      <c r="PYX191" s="59"/>
      <c r="PZC191" s="59"/>
      <c r="PZU191" s="315"/>
      <c r="PZV191" s="59"/>
      <c r="PZW191" s="59"/>
      <c r="PZX191" s="59"/>
      <c r="PZY191" s="59"/>
      <c r="PZZ191" s="59"/>
      <c r="QAA191" s="59"/>
      <c r="QAB191" s="59"/>
      <c r="QAC191" s="59"/>
      <c r="QAD191" s="59"/>
      <c r="QAE191" s="59"/>
      <c r="QAJ191" s="59"/>
      <c r="QAO191" s="59"/>
      <c r="QBG191" s="315"/>
      <c r="QBH191" s="59"/>
      <c r="QBI191" s="59"/>
      <c r="QBJ191" s="59"/>
      <c r="QBK191" s="59"/>
      <c r="QBL191" s="59"/>
      <c r="QBM191" s="59"/>
      <c r="QBN191" s="59"/>
      <c r="QBO191" s="59"/>
      <c r="QBP191" s="59"/>
      <c r="QBQ191" s="59"/>
      <c r="QBV191" s="59"/>
      <c r="QCA191" s="59"/>
      <c r="QCS191" s="315"/>
      <c r="QCT191" s="59"/>
      <c r="QCU191" s="59"/>
      <c r="QCV191" s="59"/>
      <c r="QCW191" s="59"/>
      <c r="QCX191" s="59"/>
      <c r="QCY191" s="59"/>
      <c r="QCZ191" s="59"/>
      <c r="QDA191" s="59"/>
      <c r="QDB191" s="59"/>
      <c r="QDC191" s="59"/>
      <c r="QDH191" s="59"/>
      <c r="QDM191" s="59"/>
      <c r="QEE191" s="315"/>
      <c r="QEF191" s="59"/>
      <c r="QEG191" s="59"/>
      <c r="QEH191" s="59"/>
      <c r="QEI191" s="59"/>
      <c r="QEJ191" s="59"/>
      <c r="QEK191" s="59"/>
      <c r="QEL191" s="59"/>
      <c r="QEM191" s="59"/>
      <c r="QEN191" s="59"/>
      <c r="QEO191" s="59"/>
      <c r="QET191" s="59"/>
      <c r="QEY191" s="59"/>
      <c r="QFQ191" s="315"/>
      <c r="QFR191" s="59"/>
      <c r="QFS191" s="59"/>
      <c r="QFT191" s="59"/>
      <c r="QFU191" s="59"/>
      <c r="QFV191" s="59"/>
      <c r="QFW191" s="59"/>
      <c r="QFX191" s="59"/>
      <c r="QFY191" s="59"/>
      <c r="QFZ191" s="59"/>
      <c r="QGA191" s="59"/>
      <c r="QGF191" s="59"/>
      <c r="QGK191" s="59"/>
      <c r="QHC191" s="315"/>
      <c r="QHD191" s="59"/>
      <c r="QHE191" s="59"/>
      <c r="QHF191" s="59"/>
      <c r="QHG191" s="59"/>
      <c r="QHH191" s="59"/>
      <c r="QHI191" s="59"/>
      <c r="QHJ191" s="59"/>
      <c r="QHK191" s="59"/>
      <c r="QHL191" s="59"/>
      <c r="QHM191" s="59"/>
      <c r="QHR191" s="59"/>
      <c r="QHW191" s="59"/>
      <c r="QIO191" s="315"/>
      <c r="QIP191" s="59"/>
      <c r="QIQ191" s="59"/>
      <c r="QIR191" s="59"/>
      <c r="QIS191" s="59"/>
      <c r="QIT191" s="59"/>
      <c r="QIU191" s="59"/>
      <c r="QIV191" s="59"/>
      <c r="QIW191" s="59"/>
      <c r="QIX191" s="59"/>
      <c r="QIY191" s="59"/>
      <c r="QJD191" s="59"/>
      <c r="QJI191" s="59"/>
      <c r="QKA191" s="315"/>
      <c r="QKB191" s="59"/>
      <c r="QKC191" s="59"/>
      <c r="QKD191" s="59"/>
      <c r="QKE191" s="59"/>
      <c r="QKF191" s="59"/>
      <c r="QKG191" s="59"/>
      <c r="QKH191" s="59"/>
      <c r="QKI191" s="59"/>
      <c r="QKJ191" s="59"/>
      <c r="QKK191" s="59"/>
      <c r="QKP191" s="59"/>
      <c r="QKU191" s="59"/>
      <c r="QLM191" s="315"/>
      <c r="QLN191" s="59"/>
      <c r="QLO191" s="59"/>
      <c r="QLP191" s="59"/>
      <c r="QLQ191" s="59"/>
      <c r="QLR191" s="59"/>
      <c r="QLS191" s="59"/>
      <c r="QLT191" s="59"/>
      <c r="QLU191" s="59"/>
      <c r="QLV191" s="59"/>
      <c r="QLW191" s="59"/>
      <c r="QMB191" s="59"/>
      <c r="QMG191" s="59"/>
      <c r="QMY191" s="315"/>
      <c r="QMZ191" s="59"/>
      <c r="QNA191" s="59"/>
      <c r="QNB191" s="59"/>
      <c r="QNC191" s="59"/>
      <c r="QND191" s="59"/>
      <c r="QNE191" s="59"/>
      <c r="QNF191" s="59"/>
      <c r="QNG191" s="59"/>
      <c r="QNH191" s="59"/>
      <c r="QNI191" s="59"/>
      <c r="QNN191" s="59"/>
      <c r="QNS191" s="59"/>
      <c r="QOK191" s="315"/>
      <c r="QOL191" s="59"/>
      <c r="QOM191" s="59"/>
      <c r="QON191" s="59"/>
      <c r="QOO191" s="59"/>
      <c r="QOP191" s="59"/>
      <c r="QOQ191" s="59"/>
      <c r="QOR191" s="59"/>
      <c r="QOS191" s="59"/>
      <c r="QOT191" s="59"/>
      <c r="QOU191" s="59"/>
      <c r="QOZ191" s="59"/>
      <c r="QPE191" s="59"/>
      <c r="QPW191" s="315"/>
      <c r="QPX191" s="59"/>
      <c r="QPY191" s="59"/>
      <c r="QPZ191" s="59"/>
      <c r="QQA191" s="59"/>
      <c r="QQB191" s="59"/>
      <c r="QQC191" s="59"/>
      <c r="QQD191" s="59"/>
      <c r="QQE191" s="59"/>
      <c r="QQF191" s="59"/>
      <c r="QQG191" s="59"/>
      <c r="QQL191" s="59"/>
      <c r="QQQ191" s="59"/>
      <c r="QRI191" s="315"/>
      <c r="QRJ191" s="59"/>
      <c r="QRK191" s="59"/>
      <c r="QRL191" s="59"/>
      <c r="QRM191" s="59"/>
      <c r="QRN191" s="59"/>
      <c r="QRO191" s="59"/>
      <c r="QRP191" s="59"/>
      <c r="QRQ191" s="59"/>
      <c r="QRR191" s="59"/>
      <c r="QRS191" s="59"/>
      <c r="QRX191" s="59"/>
      <c r="QSC191" s="59"/>
      <c r="QSU191" s="315"/>
      <c r="QSV191" s="59"/>
      <c r="QSW191" s="59"/>
      <c r="QSX191" s="59"/>
      <c r="QSY191" s="59"/>
      <c r="QSZ191" s="59"/>
      <c r="QTA191" s="59"/>
      <c r="QTB191" s="59"/>
      <c r="QTC191" s="59"/>
      <c r="QTD191" s="59"/>
      <c r="QTE191" s="59"/>
      <c r="QTJ191" s="59"/>
      <c r="QTO191" s="59"/>
      <c r="QUG191" s="315"/>
      <c r="QUH191" s="59"/>
      <c r="QUI191" s="59"/>
      <c r="QUJ191" s="59"/>
      <c r="QUK191" s="59"/>
      <c r="QUL191" s="59"/>
      <c r="QUM191" s="59"/>
      <c r="QUN191" s="59"/>
      <c r="QUO191" s="59"/>
      <c r="QUP191" s="59"/>
      <c r="QUQ191" s="59"/>
      <c r="QUV191" s="59"/>
      <c r="QVA191" s="59"/>
      <c r="QVS191" s="315"/>
      <c r="QVT191" s="59"/>
      <c r="QVU191" s="59"/>
      <c r="QVV191" s="59"/>
      <c r="QVW191" s="59"/>
      <c r="QVX191" s="59"/>
      <c r="QVY191" s="59"/>
      <c r="QVZ191" s="59"/>
      <c r="QWA191" s="59"/>
      <c r="QWB191" s="59"/>
      <c r="QWC191" s="59"/>
      <c r="QWH191" s="59"/>
      <c r="QWM191" s="59"/>
      <c r="QXE191" s="315"/>
      <c r="QXF191" s="59"/>
      <c r="QXG191" s="59"/>
      <c r="QXH191" s="59"/>
      <c r="QXI191" s="59"/>
      <c r="QXJ191" s="59"/>
      <c r="QXK191" s="59"/>
      <c r="QXL191" s="59"/>
      <c r="QXM191" s="59"/>
      <c r="QXN191" s="59"/>
      <c r="QXO191" s="59"/>
      <c r="QXT191" s="59"/>
      <c r="QXY191" s="59"/>
      <c r="QYQ191" s="315"/>
      <c r="QYR191" s="59"/>
      <c r="QYS191" s="59"/>
      <c r="QYT191" s="59"/>
      <c r="QYU191" s="59"/>
      <c r="QYV191" s="59"/>
      <c r="QYW191" s="59"/>
      <c r="QYX191" s="59"/>
      <c r="QYY191" s="59"/>
      <c r="QYZ191" s="59"/>
      <c r="QZA191" s="59"/>
      <c r="QZF191" s="59"/>
      <c r="QZK191" s="59"/>
      <c r="RAC191" s="315"/>
      <c r="RAD191" s="59"/>
      <c r="RAE191" s="59"/>
      <c r="RAF191" s="59"/>
      <c r="RAG191" s="59"/>
      <c r="RAH191" s="59"/>
      <c r="RAI191" s="59"/>
      <c r="RAJ191" s="59"/>
      <c r="RAK191" s="59"/>
      <c r="RAL191" s="59"/>
      <c r="RAM191" s="59"/>
      <c r="RAR191" s="59"/>
      <c r="RAW191" s="59"/>
      <c r="RBO191" s="315"/>
      <c r="RBP191" s="59"/>
      <c r="RBQ191" s="59"/>
      <c r="RBR191" s="59"/>
      <c r="RBS191" s="59"/>
      <c r="RBT191" s="59"/>
      <c r="RBU191" s="59"/>
      <c r="RBV191" s="59"/>
      <c r="RBW191" s="59"/>
      <c r="RBX191" s="59"/>
      <c r="RBY191" s="59"/>
      <c r="RCD191" s="59"/>
      <c r="RCI191" s="59"/>
      <c r="RDA191" s="315"/>
      <c r="RDB191" s="59"/>
      <c r="RDC191" s="59"/>
      <c r="RDD191" s="59"/>
      <c r="RDE191" s="59"/>
      <c r="RDF191" s="59"/>
      <c r="RDG191" s="59"/>
      <c r="RDH191" s="59"/>
      <c r="RDI191" s="59"/>
      <c r="RDJ191" s="59"/>
      <c r="RDK191" s="59"/>
      <c r="RDP191" s="59"/>
      <c r="RDU191" s="59"/>
      <c r="REM191" s="315"/>
      <c r="REN191" s="59"/>
      <c r="REO191" s="59"/>
      <c r="REP191" s="59"/>
      <c r="REQ191" s="59"/>
      <c r="RER191" s="59"/>
      <c r="RES191" s="59"/>
      <c r="RET191" s="59"/>
      <c r="REU191" s="59"/>
      <c r="REV191" s="59"/>
      <c r="REW191" s="59"/>
      <c r="RFB191" s="59"/>
      <c r="RFG191" s="59"/>
      <c r="RFY191" s="315"/>
      <c r="RFZ191" s="59"/>
      <c r="RGA191" s="59"/>
      <c r="RGB191" s="59"/>
      <c r="RGC191" s="59"/>
      <c r="RGD191" s="59"/>
      <c r="RGE191" s="59"/>
      <c r="RGF191" s="59"/>
      <c r="RGG191" s="59"/>
      <c r="RGH191" s="59"/>
      <c r="RGI191" s="59"/>
      <c r="RGN191" s="59"/>
      <c r="RGS191" s="59"/>
      <c r="RHK191" s="315"/>
      <c r="RHL191" s="59"/>
      <c r="RHM191" s="59"/>
      <c r="RHN191" s="59"/>
      <c r="RHO191" s="59"/>
      <c r="RHP191" s="59"/>
      <c r="RHQ191" s="59"/>
      <c r="RHR191" s="59"/>
      <c r="RHS191" s="59"/>
      <c r="RHT191" s="59"/>
      <c r="RHU191" s="59"/>
      <c r="RHZ191" s="59"/>
      <c r="RIE191" s="59"/>
      <c r="RIW191" s="315"/>
      <c r="RIX191" s="59"/>
      <c r="RIY191" s="59"/>
      <c r="RIZ191" s="59"/>
      <c r="RJA191" s="59"/>
      <c r="RJB191" s="59"/>
      <c r="RJC191" s="59"/>
      <c r="RJD191" s="59"/>
      <c r="RJE191" s="59"/>
      <c r="RJF191" s="59"/>
      <c r="RJG191" s="59"/>
      <c r="RJL191" s="59"/>
      <c r="RJQ191" s="59"/>
      <c r="RKI191" s="315"/>
      <c r="RKJ191" s="59"/>
      <c r="RKK191" s="59"/>
      <c r="RKL191" s="59"/>
      <c r="RKM191" s="59"/>
      <c r="RKN191" s="59"/>
      <c r="RKO191" s="59"/>
      <c r="RKP191" s="59"/>
      <c r="RKQ191" s="59"/>
      <c r="RKR191" s="59"/>
      <c r="RKS191" s="59"/>
      <c r="RKX191" s="59"/>
      <c r="RLC191" s="59"/>
      <c r="RLU191" s="315"/>
      <c r="RLV191" s="59"/>
      <c r="RLW191" s="59"/>
      <c r="RLX191" s="59"/>
      <c r="RLY191" s="59"/>
      <c r="RLZ191" s="59"/>
      <c r="RMA191" s="59"/>
      <c r="RMB191" s="59"/>
      <c r="RMC191" s="59"/>
      <c r="RMD191" s="59"/>
      <c r="RME191" s="59"/>
      <c r="RMJ191" s="59"/>
      <c r="RMO191" s="59"/>
      <c r="RNG191" s="315"/>
      <c r="RNH191" s="59"/>
      <c r="RNI191" s="59"/>
      <c r="RNJ191" s="59"/>
      <c r="RNK191" s="59"/>
      <c r="RNL191" s="59"/>
      <c r="RNM191" s="59"/>
      <c r="RNN191" s="59"/>
      <c r="RNO191" s="59"/>
      <c r="RNP191" s="59"/>
      <c r="RNQ191" s="59"/>
      <c r="RNV191" s="59"/>
      <c r="ROA191" s="59"/>
      <c r="ROS191" s="315"/>
      <c r="ROT191" s="59"/>
      <c r="ROU191" s="59"/>
      <c r="ROV191" s="59"/>
      <c r="ROW191" s="59"/>
      <c r="ROX191" s="59"/>
      <c r="ROY191" s="59"/>
      <c r="ROZ191" s="59"/>
      <c r="RPA191" s="59"/>
      <c r="RPB191" s="59"/>
      <c r="RPC191" s="59"/>
      <c r="RPH191" s="59"/>
      <c r="RPM191" s="59"/>
      <c r="RQE191" s="315"/>
      <c r="RQF191" s="59"/>
      <c r="RQG191" s="59"/>
      <c r="RQH191" s="59"/>
      <c r="RQI191" s="59"/>
      <c r="RQJ191" s="59"/>
      <c r="RQK191" s="59"/>
      <c r="RQL191" s="59"/>
      <c r="RQM191" s="59"/>
      <c r="RQN191" s="59"/>
      <c r="RQO191" s="59"/>
      <c r="RQT191" s="59"/>
      <c r="RQY191" s="59"/>
      <c r="RRQ191" s="315"/>
      <c r="RRR191" s="59"/>
      <c r="RRS191" s="59"/>
      <c r="RRT191" s="59"/>
      <c r="RRU191" s="59"/>
      <c r="RRV191" s="59"/>
      <c r="RRW191" s="59"/>
      <c r="RRX191" s="59"/>
      <c r="RRY191" s="59"/>
      <c r="RRZ191" s="59"/>
      <c r="RSA191" s="59"/>
      <c r="RSF191" s="59"/>
      <c r="RSK191" s="59"/>
      <c r="RTC191" s="315"/>
      <c r="RTD191" s="59"/>
      <c r="RTE191" s="59"/>
      <c r="RTF191" s="59"/>
      <c r="RTG191" s="59"/>
      <c r="RTH191" s="59"/>
      <c r="RTI191" s="59"/>
      <c r="RTJ191" s="59"/>
      <c r="RTK191" s="59"/>
      <c r="RTL191" s="59"/>
      <c r="RTM191" s="59"/>
      <c r="RTR191" s="59"/>
      <c r="RTW191" s="59"/>
      <c r="RUO191" s="315"/>
      <c r="RUP191" s="59"/>
      <c r="RUQ191" s="59"/>
      <c r="RUR191" s="59"/>
      <c r="RUS191" s="59"/>
      <c r="RUT191" s="59"/>
      <c r="RUU191" s="59"/>
      <c r="RUV191" s="59"/>
      <c r="RUW191" s="59"/>
      <c r="RUX191" s="59"/>
      <c r="RUY191" s="59"/>
      <c r="RVD191" s="59"/>
      <c r="RVI191" s="59"/>
      <c r="RWA191" s="315"/>
      <c r="RWB191" s="59"/>
      <c r="RWC191" s="59"/>
      <c r="RWD191" s="59"/>
      <c r="RWE191" s="59"/>
      <c r="RWF191" s="59"/>
      <c r="RWG191" s="59"/>
      <c r="RWH191" s="59"/>
      <c r="RWI191" s="59"/>
      <c r="RWJ191" s="59"/>
      <c r="RWK191" s="59"/>
      <c r="RWP191" s="59"/>
      <c r="RWU191" s="59"/>
      <c r="RXM191" s="315"/>
      <c r="RXN191" s="59"/>
      <c r="RXO191" s="59"/>
      <c r="RXP191" s="59"/>
      <c r="RXQ191" s="59"/>
      <c r="RXR191" s="59"/>
      <c r="RXS191" s="59"/>
      <c r="RXT191" s="59"/>
      <c r="RXU191" s="59"/>
      <c r="RXV191" s="59"/>
      <c r="RXW191" s="59"/>
      <c r="RYB191" s="59"/>
      <c r="RYG191" s="59"/>
      <c r="RYY191" s="315"/>
      <c r="RYZ191" s="59"/>
      <c r="RZA191" s="59"/>
      <c r="RZB191" s="59"/>
      <c r="RZC191" s="59"/>
      <c r="RZD191" s="59"/>
      <c r="RZE191" s="59"/>
      <c r="RZF191" s="59"/>
      <c r="RZG191" s="59"/>
      <c r="RZH191" s="59"/>
      <c r="RZI191" s="59"/>
      <c r="RZN191" s="59"/>
      <c r="RZS191" s="59"/>
      <c r="SAK191" s="315"/>
      <c r="SAL191" s="59"/>
      <c r="SAM191" s="59"/>
      <c r="SAN191" s="59"/>
      <c r="SAO191" s="59"/>
      <c r="SAP191" s="59"/>
      <c r="SAQ191" s="59"/>
      <c r="SAR191" s="59"/>
      <c r="SAS191" s="59"/>
      <c r="SAT191" s="59"/>
      <c r="SAU191" s="59"/>
      <c r="SAZ191" s="59"/>
      <c r="SBE191" s="59"/>
      <c r="SBW191" s="315"/>
      <c r="SBX191" s="59"/>
      <c r="SBY191" s="59"/>
      <c r="SBZ191" s="59"/>
      <c r="SCA191" s="59"/>
      <c r="SCB191" s="59"/>
      <c r="SCC191" s="59"/>
      <c r="SCD191" s="59"/>
      <c r="SCE191" s="59"/>
      <c r="SCF191" s="59"/>
      <c r="SCG191" s="59"/>
      <c r="SCL191" s="59"/>
      <c r="SCQ191" s="59"/>
      <c r="SDI191" s="315"/>
      <c r="SDJ191" s="59"/>
      <c r="SDK191" s="59"/>
      <c r="SDL191" s="59"/>
      <c r="SDM191" s="59"/>
      <c r="SDN191" s="59"/>
      <c r="SDO191" s="59"/>
      <c r="SDP191" s="59"/>
      <c r="SDQ191" s="59"/>
      <c r="SDR191" s="59"/>
      <c r="SDS191" s="59"/>
      <c r="SDX191" s="59"/>
      <c r="SEC191" s="59"/>
      <c r="SEU191" s="315"/>
      <c r="SEV191" s="59"/>
      <c r="SEW191" s="59"/>
      <c r="SEX191" s="59"/>
      <c r="SEY191" s="59"/>
      <c r="SEZ191" s="59"/>
      <c r="SFA191" s="59"/>
      <c r="SFB191" s="59"/>
      <c r="SFC191" s="59"/>
      <c r="SFD191" s="59"/>
      <c r="SFE191" s="59"/>
      <c r="SFJ191" s="59"/>
      <c r="SFO191" s="59"/>
      <c r="SGG191" s="315"/>
      <c r="SGH191" s="59"/>
      <c r="SGI191" s="59"/>
      <c r="SGJ191" s="59"/>
      <c r="SGK191" s="59"/>
      <c r="SGL191" s="59"/>
      <c r="SGM191" s="59"/>
      <c r="SGN191" s="59"/>
      <c r="SGO191" s="59"/>
      <c r="SGP191" s="59"/>
      <c r="SGQ191" s="59"/>
      <c r="SGV191" s="59"/>
      <c r="SHA191" s="59"/>
      <c r="SHS191" s="315"/>
      <c r="SHT191" s="59"/>
      <c r="SHU191" s="59"/>
      <c r="SHV191" s="59"/>
      <c r="SHW191" s="59"/>
      <c r="SHX191" s="59"/>
      <c r="SHY191" s="59"/>
      <c r="SHZ191" s="59"/>
      <c r="SIA191" s="59"/>
      <c r="SIB191" s="59"/>
      <c r="SIC191" s="59"/>
      <c r="SIH191" s="59"/>
      <c r="SIM191" s="59"/>
      <c r="SJE191" s="315"/>
      <c r="SJF191" s="59"/>
      <c r="SJG191" s="59"/>
      <c r="SJH191" s="59"/>
      <c r="SJI191" s="59"/>
      <c r="SJJ191" s="59"/>
      <c r="SJK191" s="59"/>
      <c r="SJL191" s="59"/>
      <c r="SJM191" s="59"/>
      <c r="SJN191" s="59"/>
      <c r="SJO191" s="59"/>
      <c r="SJT191" s="59"/>
      <c r="SJY191" s="59"/>
      <c r="SKQ191" s="315"/>
      <c r="SKR191" s="59"/>
      <c r="SKS191" s="59"/>
      <c r="SKT191" s="59"/>
      <c r="SKU191" s="59"/>
      <c r="SKV191" s="59"/>
      <c r="SKW191" s="59"/>
      <c r="SKX191" s="59"/>
      <c r="SKY191" s="59"/>
      <c r="SKZ191" s="59"/>
      <c r="SLA191" s="59"/>
      <c r="SLF191" s="59"/>
      <c r="SLK191" s="59"/>
      <c r="SMC191" s="315"/>
      <c r="SMD191" s="59"/>
      <c r="SME191" s="59"/>
      <c r="SMF191" s="59"/>
      <c r="SMG191" s="59"/>
      <c r="SMH191" s="59"/>
      <c r="SMI191" s="59"/>
      <c r="SMJ191" s="59"/>
      <c r="SMK191" s="59"/>
      <c r="SML191" s="59"/>
      <c r="SMM191" s="59"/>
      <c r="SMR191" s="59"/>
      <c r="SMW191" s="59"/>
      <c r="SNO191" s="315"/>
      <c r="SNP191" s="59"/>
      <c r="SNQ191" s="59"/>
      <c r="SNR191" s="59"/>
      <c r="SNS191" s="59"/>
      <c r="SNT191" s="59"/>
      <c r="SNU191" s="59"/>
      <c r="SNV191" s="59"/>
      <c r="SNW191" s="59"/>
      <c r="SNX191" s="59"/>
      <c r="SNY191" s="59"/>
      <c r="SOD191" s="59"/>
      <c r="SOI191" s="59"/>
      <c r="SPA191" s="315"/>
      <c r="SPB191" s="59"/>
      <c r="SPC191" s="59"/>
      <c r="SPD191" s="59"/>
      <c r="SPE191" s="59"/>
      <c r="SPF191" s="59"/>
      <c r="SPG191" s="59"/>
      <c r="SPH191" s="59"/>
      <c r="SPI191" s="59"/>
      <c r="SPJ191" s="59"/>
      <c r="SPK191" s="59"/>
      <c r="SPP191" s="59"/>
      <c r="SPU191" s="59"/>
      <c r="SQM191" s="315"/>
      <c r="SQN191" s="59"/>
      <c r="SQO191" s="59"/>
      <c r="SQP191" s="59"/>
      <c r="SQQ191" s="59"/>
      <c r="SQR191" s="59"/>
      <c r="SQS191" s="59"/>
      <c r="SQT191" s="59"/>
      <c r="SQU191" s="59"/>
      <c r="SQV191" s="59"/>
      <c r="SQW191" s="59"/>
      <c r="SRB191" s="59"/>
      <c r="SRG191" s="59"/>
      <c r="SRY191" s="315"/>
      <c r="SRZ191" s="59"/>
      <c r="SSA191" s="59"/>
      <c r="SSB191" s="59"/>
      <c r="SSC191" s="59"/>
      <c r="SSD191" s="59"/>
      <c r="SSE191" s="59"/>
      <c r="SSF191" s="59"/>
      <c r="SSG191" s="59"/>
      <c r="SSH191" s="59"/>
      <c r="SSI191" s="59"/>
      <c r="SSN191" s="59"/>
      <c r="SSS191" s="59"/>
      <c r="STK191" s="315"/>
      <c r="STL191" s="59"/>
      <c r="STM191" s="59"/>
      <c r="STN191" s="59"/>
      <c r="STO191" s="59"/>
      <c r="STP191" s="59"/>
      <c r="STQ191" s="59"/>
      <c r="STR191" s="59"/>
      <c r="STS191" s="59"/>
      <c r="STT191" s="59"/>
      <c r="STU191" s="59"/>
      <c r="STZ191" s="59"/>
      <c r="SUE191" s="59"/>
      <c r="SUW191" s="315"/>
      <c r="SUX191" s="59"/>
      <c r="SUY191" s="59"/>
      <c r="SUZ191" s="59"/>
      <c r="SVA191" s="59"/>
      <c r="SVB191" s="59"/>
      <c r="SVC191" s="59"/>
      <c r="SVD191" s="59"/>
      <c r="SVE191" s="59"/>
      <c r="SVF191" s="59"/>
      <c r="SVG191" s="59"/>
      <c r="SVL191" s="59"/>
      <c r="SVQ191" s="59"/>
      <c r="SWI191" s="315"/>
      <c r="SWJ191" s="59"/>
      <c r="SWK191" s="59"/>
      <c r="SWL191" s="59"/>
      <c r="SWM191" s="59"/>
      <c r="SWN191" s="59"/>
      <c r="SWO191" s="59"/>
      <c r="SWP191" s="59"/>
      <c r="SWQ191" s="59"/>
      <c r="SWR191" s="59"/>
      <c r="SWS191" s="59"/>
      <c r="SWX191" s="59"/>
      <c r="SXC191" s="59"/>
      <c r="SXU191" s="315"/>
      <c r="SXV191" s="59"/>
      <c r="SXW191" s="59"/>
      <c r="SXX191" s="59"/>
      <c r="SXY191" s="59"/>
      <c r="SXZ191" s="59"/>
      <c r="SYA191" s="59"/>
      <c r="SYB191" s="59"/>
      <c r="SYC191" s="59"/>
      <c r="SYD191" s="59"/>
      <c r="SYE191" s="59"/>
      <c r="SYJ191" s="59"/>
      <c r="SYO191" s="59"/>
      <c r="SZG191" s="315"/>
      <c r="SZH191" s="59"/>
      <c r="SZI191" s="59"/>
      <c r="SZJ191" s="59"/>
      <c r="SZK191" s="59"/>
      <c r="SZL191" s="59"/>
      <c r="SZM191" s="59"/>
      <c r="SZN191" s="59"/>
      <c r="SZO191" s="59"/>
      <c r="SZP191" s="59"/>
      <c r="SZQ191" s="59"/>
      <c r="SZV191" s="59"/>
      <c r="TAA191" s="59"/>
      <c r="TAS191" s="315"/>
      <c r="TAT191" s="59"/>
      <c r="TAU191" s="59"/>
      <c r="TAV191" s="59"/>
      <c r="TAW191" s="59"/>
      <c r="TAX191" s="59"/>
      <c r="TAY191" s="59"/>
      <c r="TAZ191" s="59"/>
      <c r="TBA191" s="59"/>
      <c r="TBB191" s="59"/>
      <c r="TBC191" s="59"/>
      <c r="TBH191" s="59"/>
      <c r="TBM191" s="59"/>
      <c r="TCE191" s="315"/>
      <c r="TCF191" s="59"/>
      <c r="TCG191" s="59"/>
      <c r="TCH191" s="59"/>
      <c r="TCI191" s="59"/>
      <c r="TCJ191" s="59"/>
      <c r="TCK191" s="59"/>
      <c r="TCL191" s="59"/>
      <c r="TCM191" s="59"/>
      <c r="TCN191" s="59"/>
      <c r="TCO191" s="59"/>
      <c r="TCT191" s="59"/>
      <c r="TCY191" s="59"/>
      <c r="TDQ191" s="315"/>
      <c r="TDR191" s="59"/>
      <c r="TDS191" s="59"/>
      <c r="TDT191" s="59"/>
      <c r="TDU191" s="59"/>
      <c r="TDV191" s="59"/>
      <c r="TDW191" s="59"/>
      <c r="TDX191" s="59"/>
      <c r="TDY191" s="59"/>
      <c r="TDZ191" s="59"/>
      <c r="TEA191" s="59"/>
      <c r="TEF191" s="59"/>
      <c r="TEK191" s="59"/>
      <c r="TFC191" s="315"/>
      <c r="TFD191" s="59"/>
      <c r="TFE191" s="59"/>
      <c r="TFF191" s="59"/>
      <c r="TFG191" s="59"/>
      <c r="TFH191" s="59"/>
      <c r="TFI191" s="59"/>
      <c r="TFJ191" s="59"/>
      <c r="TFK191" s="59"/>
      <c r="TFL191" s="59"/>
      <c r="TFM191" s="59"/>
      <c r="TFR191" s="59"/>
      <c r="TFW191" s="59"/>
      <c r="TGO191" s="315"/>
      <c r="TGP191" s="59"/>
      <c r="TGQ191" s="59"/>
      <c r="TGR191" s="59"/>
      <c r="TGS191" s="59"/>
      <c r="TGT191" s="59"/>
      <c r="TGU191" s="59"/>
      <c r="TGV191" s="59"/>
      <c r="TGW191" s="59"/>
      <c r="TGX191" s="59"/>
      <c r="TGY191" s="59"/>
      <c r="THD191" s="59"/>
      <c r="THI191" s="59"/>
      <c r="TIA191" s="315"/>
      <c r="TIB191" s="59"/>
      <c r="TIC191" s="59"/>
      <c r="TID191" s="59"/>
      <c r="TIE191" s="59"/>
      <c r="TIF191" s="59"/>
      <c r="TIG191" s="59"/>
      <c r="TIH191" s="59"/>
      <c r="TII191" s="59"/>
      <c r="TIJ191" s="59"/>
      <c r="TIK191" s="59"/>
      <c r="TIP191" s="59"/>
      <c r="TIU191" s="59"/>
      <c r="TJM191" s="315"/>
      <c r="TJN191" s="59"/>
      <c r="TJO191" s="59"/>
      <c r="TJP191" s="59"/>
      <c r="TJQ191" s="59"/>
      <c r="TJR191" s="59"/>
      <c r="TJS191" s="59"/>
      <c r="TJT191" s="59"/>
      <c r="TJU191" s="59"/>
      <c r="TJV191" s="59"/>
      <c r="TJW191" s="59"/>
      <c r="TKB191" s="59"/>
      <c r="TKG191" s="59"/>
      <c r="TKY191" s="315"/>
      <c r="TKZ191" s="59"/>
      <c r="TLA191" s="59"/>
      <c r="TLB191" s="59"/>
      <c r="TLC191" s="59"/>
      <c r="TLD191" s="59"/>
      <c r="TLE191" s="59"/>
      <c r="TLF191" s="59"/>
      <c r="TLG191" s="59"/>
      <c r="TLH191" s="59"/>
      <c r="TLI191" s="59"/>
      <c r="TLN191" s="59"/>
      <c r="TLS191" s="59"/>
      <c r="TMK191" s="315"/>
      <c r="TML191" s="59"/>
      <c r="TMM191" s="59"/>
      <c r="TMN191" s="59"/>
      <c r="TMO191" s="59"/>
      <c r="TMP191" s="59"/>
      <c r="TMQ191" s="59"/>
      <c r="TMR191" s="59"/>
      <c r="TMS191" s="59"/>
      <c r="TMT191" s="59"/>
      <c r="TMU191" s="59"/>
      <c r="TMZ191" s="59"/>
      <c r="TNE191" s="59"/>
      <c r="TNW191" s="315"/>
      <c r="TNX191" s="59"/>
      <c r="TNY191" s="59"/>
      <c r="TNZ191" s="59"/>
      <c r="TOA191" s="59"/>
      <c r="TOB191" s="59"/>
      <c r="TOC191" s="59"/>
      <c r="TOD191" s="59"/>
      <c r="TOE191" s="59"/>
      <c r="TOF191" s="59"/>
      <c r="TOG191" s="59"/>
      <c r="TOL191" s="59"/>
      <c r="TOQ191" s="59"/>
      <c r="TPI191" s="315"/>
      <c r="TPJ191" s="59"/>
      <c r="TPK191" s="59"/>
      <c r="TPL191" s="59"/>
      <c r="TPM191" s="59"/>
      <c r="TPN191" s="59"/>
      <c r="TPO191" s="59"/>
      <c r="TPP191" s="59"/>
      <c r="TPQ191" s="59"/>
      <c r="TPR191" s="59"/>
      <c r="TPS191" s="59"/>
      <c r="TPX191" s="59"/>
      <c r="TQC191" s="59"/>
      <c r="TQU191" s="315"/>
      <c r="TQV191" s="59"/>
      <c r="TQW191" s="59"/>
      <c r="TQX191" s="59"/>
      <c r="TQY191" s="59"/>
      <c r="TQZ191" s="59"/>
      <c r="TRA191" s="59"/>
      <c r="TRB191" s="59"/>
      <c r="TRC191" s="59"/>
      <c r="TRD191" s="59"/>
      <c r="TRE191" s="59"/>
      <c r="TRJ191" s="59"/>
      <c r="TRO191" s="59"/>
      <c r="TSG191" s="315"/>
      <c r="TSH191" s="59"/>
      <c r="TSI191" s="59"/>
      <c r="TSJ191" s="59"/>
      <c r="TSK191" s="59"/>
      <c r="TSL191" s="59"/>
      <c r="TSM191" s="59"/>
      <c r="TSN191" s="59"/>
      <c r="TSO191" s="59"/>
      <c r="TSP191" s="59"/>
      <c r="TSQ191" s="59"/>
      <c r="TSV191" s="59"/>
      <c r="TTA191" s="59"/>
      <c r="TTS191" s="315"/>
      <c r="TTT191" s="59"/>
      <c r="TTU191" s="59"/>
      <c r="TTV191" s="59"/>
      <c r="TTW191" s="59"/>
      <c r="TTX191" s="59"/>
      <c r="TTY191" s="59"/>
      <c r="TTZ191" s="59"/>
      <c r="TUA191" s="59"/>
      <c r="TUB191" s="59"/>
      <c r="TUC191" s="59"/>
      <c r="TUH191" s="59"/>
      <c r="TUM191" s="59"/>
      <c r="TVE191" s="315"/>
      <c r="TVF191" s="59"/>
      <c r="TVG191" s="59"/>
      <c r="TVH191" s="59"/>
      <c r="TVI191" s="59"/>
      <c r="TVJ191" s="59"/>
      <c r="TVK191" s="59"/>
      <c r="TVL191" s="59"/>
      <c r="TVM191" s="59"/>
      <c r="TVN191" s="59"/>
      <c r="TVO191" s="59"/>
      <c r="TVT191" s="59"/>
      <c r="TVY191" s="59"/>
      <c r="TWQ191" s="315"/>
      <c r="TWR191" s="59"/>
      <c r="TWS191" s="59"/>
      <c r="TWT191" s="59"/>
      <c r="TWU191" s="59"/>
      <c r="TWV191" s="59"/>
      <c r="TWW191" s="59"/>
      <c r="TWX191" s="59"/>
      <c r="TWY191" s="59"/>
      <c r="TWZ191" s="59"/>
      <c r="TXA191" s="59"/>
      <c r="TXF191" s="59"/>
      <c r="TXK191" s="59"/>
      <c r="TYC191" s="315"/>
      <c r="TYD191" s="59"/>
      <c r="TYE191" s="59"/>
      <c r="TYF191" s="59"/>
      <c r="TYG191" s="59"/>
      <c r="TYH191" s="59"/>
      <c r="TYI191" s="59"/>
      <c r="TYJ191" s="59"/>
      <c r="TYK191" s="59"/>
      <c r="TYL191" s="59"/>
      <c r="TYM191" s="59"/>
      <c r="TYR191" s="59"/>
      <c r="TYW191" s="59"/>
      <c r="TZO191" s="315"/>
      <c r="TZP191" s="59"/>
      <c r="TZQ191" s="59"/>
      <c r="TZR191" s="59"/>
      <c r="TZS191" s="59"/>
      <c r="TZT191" s="59"/>
      <c r="TZU191" s="59"/>
      <c r="TZV191" s="59"/>
      <c r="TZW191" s="59"/>
      <c r="TZX191" s="59"/>
      <c r="TZY191" s="59"/>
      <c r="UAD191" s="59"/>
      <c r="UAI191" s="59"/>
      <c r="UBA191" s="315"/>
      <c r="UBB191" s="59"/>
      <c r="UBC191" s="59"/>
      <c r="UBD191" s="59"/>
      <c r="UBE191" s="59"/>
      <c r="UBF191" s="59"/>
      <c r="UBG191" s="59"/>
      <c r="UBH191" s="59"/>
      <c r="UBI191" s="59"/>
      <c r="UBJ191" s="59"/>
      <c r="UBK191" s="59"/>
      <c r="UBP191" s="59"/>
      <c r="UBU191" s="59"/>
      <c r="UCM191" s="315"/>
      <c r="UCN191" s="59"/>
      <c r="UCO191" s="59"/>
      <c r="UCP191" s="59"/>
      <c r="UCQ191" s="59"/>
      <c r="UCR191" s="59"/>
      <c r="UCS191" s="59"/>
      <c r="UCT191" s="59"/>
      <c r="UCU191" s="59"/>
      <c r="UCV191" s="59"/>
      <c r="UCW191" s="59"/>
      <c r="UDB191" s="59"/>
      <c r="UDG191" s="59"/>
      <c r="UDY191" s="315"/>
      <c r="UDZ191" s="59"/>
      <c r="UEA191" s="59"/>
      <c r="UEB191" s="59"/>
      <c r="UEC191" s="59"/>
      <c r="UED191" s="59"/>
      <c r="UEE191" s="59"/>
      <c r="UEF191" s="59"/>
      <c r="UEG191" s="59"/>
      <c r="UEH191" s="59"/>
      <c r="UEI191" s="59"/>
      <c r="UEN191" s="59"/>
      <c r="UES191" s="59"/>
      <c r="UFK191" s="315"/>
      <c r="UFL191" s="59"/>
      <c r="UFM191" s="59"/>
      <c r="UFN191" s="59"/>
      <c r="UFO191" s="59"/>
      <c r="UFP191" s="59"/>
      <c r="UFQ191" s="59"/>
      <c r="UFR191" s="59"/>
      <c r="UFS191" s="59"/>
      <c r="UFT191" s="59"/>
      <c r="UFU191" s="59"/>
      <c r="UFZ191" s="59"/>
      <c r="UGE191" s="59"/>
      <c r="UGW191" s="315"/>
      <c r="UGX191" s="59"/>
      <c r="UGY191" s="59"/>
      <c r="UGZ191" s="59"/>
      <c r="UHA191" s="59"/>
      <c r="UHB191" s="59"/>
      <c r="UHC191" s="59"/>
      <c r="UHD191" s="59"/>
      <c r="UHE191" s="59"/>
      <c r="UHF191" s="59"/>
      <c r="UHG191" s="59"/>
      <c r="UHL191" s="59"/>
      <c r="UHQ191" s="59"/>
      <c r="UII191" s="315"/>
      <c r="UIJ191" s="59"/>
      <c r="UIK191" s="59"/>
      <c r="UIL191" s="59"/>
      <c r="UIM191" s="59"/>
      <c r="UIN191" s="59"/>
      <c r="UIO191" s="59"/>
      <c r="UIP191" s="59"/>
      <c r="UIQ191" s="59"/>
      <c r="UIR191" s="59"/>
      <c r="UIS191" s="59"/>
      <c r="UIX191" s="59"/>
      <c r="UJC191" s="59"/>
      <c r="UJU191" s="315"/>
      <c r="UJV191" s="59"/>
      <c r="UJW191" s="59"/>
      <c r="UJX191" s="59"/>
      <c r="UJY191" s="59"/>
      <c r="UJZ191" s="59"/>
      <c r="UKA191" s="59"/>
      <c r="UKB191" s="59"/>
      <c r="UKC191" s="59"/>
      <c r="UKD191" s="59"/>
      <c r="UKE191" s="59"/>
      <c r="UKJ191" s="59"/>
      <c r="UKO191" s="59"/>
      <c r="ULG191" s="315"/>
      <c r="ULH191" s="59"/>
      <c r="ULI191" s="59"/>
      <c r="ULJ191" s="59"/>
      <c r="ULK191" s="59"/>
      <c r="ULL191" s="59"/>
      <c r="ULM191" s="59"/>
      <c r="ULN191" s="59"/>
      <c r="ULO191" s="59"/>
      <c r="ULP191" s="59"/>
      <c r="ULQ191" s="59"/>
      <c r="ULV191" s="59"/>
      <c r="UMA191" s="59"/>
      <c r="UMS191" s="315"/>
      <c r="UMT191" s="59"/>
      <c r="UMU191" s="59"/>
      <c r="UMV191" s="59"/>
      <c r="UMW191" s="59"/>
      <c r="UMX191" s="59"/>
      <c r="UMY191" s="59"/>
      <c r="UMZ191" s="59"/>
      <c r="UNA191" s="59"/>
      <c r="UNB191" s="59"/>
      <c r="UNC191" s="59"/>
      <c r="UNH191" s="59"/>
      <c r="UNM191" s="59"/>
      <c r="UOE191" s="315"/>
      <c r="UOF191" s="59"/>
      <c r="UOG191" s="59"/>
      <c r="UOH191" s="59"/>
      <c r="UOI191" s="59"/>
      <c r="UOJ191" s="59"/>
      <c r="UOK191" s="59"/>
      <c r="UOL191" s="59"/>
      <c r="UOM191" s="59"/>
      <c r="UON191" s="59"/>
      <c r="UOO191" s="59"/>
      <c r="UOT191" s="59"/>
      <c r="UOY191" s="59"/>
      <c r="UPQ191" s="315"/>
      <c r="UPR191" s="59"/>
      <c r="UPS191" s="59"/>
      <c r="UPT191" s="59"/>
      <c r="UPU191" s="59"/>
      <c r="UPV191" s="59"/>
      <c r="UPW191" s="59"/>
      <c r="UPX191" s="59"/>
      <c r="UPY191" s="59"/>
      <c r="UPZ191" s="59"/>
      <c r="UQA191" s="59"/>
      <c r="UQF191" s="59"/>
      <c r="UQK191" s="59"/>
      <c r="URC191" s="315"/>
      <c r="URD191" s="59"/>
      <c r="URE191" s="59"/>
      <c r="URF191" s="59"/>
      <c r="URG191" s="59"/>
      <c r="URH191" s="59"/>
      <c r="URI191" s="59"/>
      <c r="URJ191" s="59"/>
      <c r="URK191" s="59"/>
      <c r="URL191" s="59"/>
      <c r="URM191" s="59"/>
      <c r="URR191" s="59"/>
      <c r="URW191" s="59"/>
      <c r="USO191" s="315"/>
      <c r="USP191" s="59"/>
      <c r="USQ191" s="59"/>
      <c r="USR191" s="59"/>
      <c r="USS191" s="59"/>
      <c r="UST191" s="59"/>
      <c r="USU191" s="59"/>
      <c r="USV191" s="59"/>
      <c r="USW191" s="59"/>
      <c r="USX191" s="59"/>
      <c r="USY191" s="59"/>
      <c r="UTD191" s="59"/>
      <c r="UTI191" s="59"/>
      <c r="UUA191" s="315"/>
      <c r="UUB191" s="59"/>
      <c r="UUC191" s="59"/>
      <c r="UUD191" s="59"/>
      <c r="UUE191" s="59"/>
      <c r="UUF191" s="59"/>
      <c r="UUG191" s="59"/>
      <c r="UUH191" s="59"/>
      <c r="UUI191" s="59"/>
      <c r="UUJ191" s="59"/>
      <c r="UUK191" s="59"/>
      <c r="UUP191" s="59"/>
      <c r="UUU191" s="59"/>
      <c r="UVM191" s="315"/>
      <c r="UVN191" s="59"/>
      <c r="UVO191" s="59"/>
      <c r="UVP191" s="59"/>
      <c r="UVQ191" s="59"/>
      <c r="UVR191" s="59"/>
      <c r="UVS191" s="59"/>
      <c r="UVT191" s="59"/>
      <c r="UVU191" s="59"/>
      <c r="UVV191" s="59"/>
      <c r="UVW191" s="59"/>
      <c r="UWB191" s="59"/>
      <c r="UWG191" s="59"/>
      <c r="UWY191" s="315"/>
      <c r="UWZ191" s="59"/>
      <c r="UXA191" s="59"/>
      <c r="UXB191" s="59"/>
      <c r="UXC191" s="59"/>
      <c r="UXD191" s="59"/>
      <c r="UXE191" s="59"/>
      <c r="UXF191" s="59"/>
      <c r="UXG191" s="59"/>
      <c r="UXH191" s="59"/>
      <c r="UXI191" s="59"/>
      <c r="UXN191" s="59"/>
      <c r="UXS191" s="59"/>
      <c r="UYK191" s="315"/>
      <c r="UYL191" s="59"/>
      <c r="UYM191" s="59"/>
      <c r="UYN191" s="59"/>
      <c r="UYO191" s="59"/>
      <c r="UYP191" s="59"/>
      <c r="UYQ191" s="59"/>
      <c r="UYR191" s="59"/>
      <c r="UYS191" s="59"/>
      <c r="UYT191" s="59"/>
      <c r="UYU191" s="59"/>
      <c r="UYZ191" s="59"/>
      <c r="UZE191" s="59"/>
      <c r="UZW191" s="315"/>
      <c r="UZX191" s="59"/>
      <c r="UZY191" s="59"/>
      <c r="UZZ191" s="59"/>
      <c r="VAA191" s="59"/>
      <c r="VAB191" s="59"/>
      <c r="VAC191" s="59"/>
      <c r="VAD191" s="59"/>
      <c r="VAE191" s="59"/>
      <c r="VAF191" s="59"/>
      <c r="VAG191" s="59"/>
      <c r="VAL191" s="59"/>
      <c r="VAQ191" s="59"/>
      <c r="VBI191" s="315"/>
      <c r="VBJ191" s="59"/>
      <c r="VBK191" s="59"/>
      <c r="VBL191" s="59"/>
      <c r="VBM191" s="59"/>
      <c r="VBN191" s="59"/>
      <c r="VBO191" s="59"/>
      <c r="VBP191" s="59"/>
      <c r="VBQ191" s="59"/>
      <c r="VBR191" s="59"/>
      <c r="VBS191" s="59"/>
      <c r="VBX191" s="59"/>
      <c r="VCC191" s="59"/>
      <c r="VCU191" s="315"/>
      <c r="VCV191" s="59"/>
      <c r="VCW191" s="59"/>
      <c r="VCX191" s="59"/>
      <c r="VCY191" s="59"/>
      <c r="VCZ191" s="59"/>
      <c r="VDA191" s="59"/>
      <c r="VDB191" s="59"/>
      <c r="VDC191" s="59"/>
      <c r="VDD191" s="59"/>
      <c r="VDE191" s="59"/>
      <c r="VDJ191" s="59"/>
      <c r="VDO191" s="59"/>
      <c r="VEG191" s="315"/>
      <c r="VEH191" s="59"/>
      <c r="VEI191" s="59"/>
      <c r="VEJ191" s="59"/>
      <c r="VEK191" s="59"/>
      <c r="VEL191" s="59"/>
      <c r="VEM191" s="59"/>
      <c r="VEN191" s="59"/>
      <c r="VEO191" s="59"/>
      <c r="VEP191" s="59"/>
      <c r="VEQ191" s="59"/>
      <c r="VEV191" s="59"/>
      <c r="VFA191" s="59"/>
      <c r="VFS191" s="315"/>
      <c r="VFT191" s="59"/>
      <c r="VFU191" s="59"/>
      <c r="VFV191" s="59"/>
      <c r="VFW191" s="59"/>
      <c r="VFX191" s="59"/>
      <c r="VFY191" s="59"/>
      <c r="VFZ191" s="59"/>
      <c r="VGA191" s="59"/>
      <c r="VGB191" s="59"/>
      <c r="VGC191" s="59"/>
      <c r="VGH191" s="59"/>
      <c r="VGM191" s="59"/>
      <c r="VHE191" s="315"/>
      <c r="VHF191" s="59"/>
      <c r="VHG191" s="59"/>
      <c r="VHH191" s="59"/>
      <c r="VHI191" s="59"/>
      <c r="VHJ191" s="59"/>
      <c r="VHK191" s="59"/>
      <c r="VHL191" s="59"/>
      <c r="VHM191" s="59"/>
      <c r="VHN191" s="59"/>
      <c r="VHO191" s="59"/>
      <c r="VHT191" s="59"/>
      <c r="VHY191" s="59"/>
      <c r="VIQ191" s="315"/>
      <c r="VIR191" s="59"/>
      <c r="VIS191" s="59"/>
      <c r="VIT191" s="59"/>
      <c r="VIU191" s="59"/>
      <c r="VIV191" s="59"/>
      <c r="VIW191" s="59"/>
      <c r="VIX191" s="59"/>
      <c r="VIY191" s="59"/>
      <c r="VIZ191" s="59"/>
      <c r="VJA191" s="59"/>
      <c r="VJF191" s="59"/>
      <c r="VJK191" s="59"/>
      <c r="VKC191" s="315"/>
      <c r="VKD191" s="59"/>
      <c r="VKE191" s="59"/>
      <c r="VKF191" s="59"/>
      <c r="VKG191" s="59"/>
      <c r="VKH191" s="59"/>
      <c r="VKI191" s="59"/>
      <c r="VKJ191" s="59"/>
      <c r="VKK191" s="59"/>
      <c r="VKL191" s="59"/>
      <c r="VKM191" s="59"/>
      <c r="VKR191" s="59"/>
      <c r="VKW191" s="59"/>
      <c r="VLO191" s="315"/>
      <c r="VLP191" s="59"/>
      <c r="VLQ191" s="59"/>
      <c r="VLR191" s="59"/>
      <c r="VLS191" s="59"/>
      <c r="VLT191" s="59"/>
      <c r="VLU191" s="59"/>
      <c r="VLV191" s="59"/>
      <c r="VLW191" s="59"/>
      <c r="VLX191" s="59"/>
      <c r="VLY191" s="59"/>
      <c r="VMD191" s="59"/>
      <c r="VMI191" s="59"/>
      <c r="VNA191" s="315"/>
      <c r="VNB191" s="59"/>
      <c r="VNC191" s="59"/>
      <c r="VND191" s="59"/>
      <c r="VNE191" s="59"/>
      <c r="VNF191" s="59"/>
      <c r="VNG191" s="59"/>
      <c r="VNH191" s="59"/>
      <c r="VNI191" s="59"/>
      <c r="VNJ191" s="59"/>
      <c r="VNK191" s="59"/>
      <c r="VNP191" s="59"/>
      <c r="VNU191" s="59"/>
      <c r="VOM191" s="315"/>
      <c r="VON191" s="59"/>
      <c r="VOO191" s="59"/>
      <c r="VOP191" s="59"/>
      <c r="VOQ191" s="59"/>
      <c r="VOR191" s="59"/>
      <c r="VOS191" s="59"/>
      <c r="VOT191" s="59"/>
      <c r="VOU191" s="59"/>
      <c r="VOV191" s="59"/>
      <c r="VOW191" s="59"/>
      <c r="VPB191" s="59"/>
      <c r="VPG191" s="59"/>
      <c r="VPY191" s="315"/>
      <c r="VPZ191" s="59"/>
      <c r="VQA191" s="59"/>
      <c r="VQB191" s="59"/>
      <c r="VQC191" s="59"/>
      <c r="VQD191" s="59"/>
      <c r="VQE191" s="59"/>
      <c r="VQF191" s="59"/>
      <c r="VQG191" s="59"/>
      <c r="VQH191" s="59"/>
      <c r="VQI191" s="59"/>
      <c r="VQN191" s="59"/>
      <c r="VQS191" s="59"/>
      <c r="VRK191" s="315"/>
      <c r="VRL191" s="59"/>
      <c r="VRM191" s="59"/>
      <c r="VRN191" s="59"/>
      <c r="VRO191" s="59"/>
      <c r="VRP191" s="59"/>
      <c r="VRQ191" s="59"/>
      <c r="VRR191" s="59"/>
      <c r="VRS191" s="59"/>
      <c r="VRT191" s="59"/>
      <c r="VRU191" s="59"/>
      <c r="VRZ191" s="59"/>
      <c r="VSE191" s="59"/>
      <c r="VSW191" s="315"/>
      <c r="VSX191" s="59"/>
      <c r="VSY191" s="59"/>
      <c r="VSZ191" s="59"/>
      <c r="VTA191" s="59"/>
      <c r="VTB191" s="59"/>
      <c r="VTC191" s="59"/>
      <c r="VTD191" s="59"/>
      <c r="VTE191" s="59"/>
      <c r="VTF191" s="59"/>
      <c r="VTG191" s="59"/>
      <c r="VTL191" s="59"/>
      <c r="VTQ191" s="59"/>
      <c r="VUI191" s="315"/>
      <c r="VUJ191" s="59"/>
      <c r="VUK191" s="59"/>
      <c r="VUL191" s="59"/>
      <c r="VUM191" s="59"/>
      <c r="VUN191" s="59"/>
      <c r="VUO191" s="59"/>
      <c r="VUP191" s="59"/>
      <c r="VUQ191" s="59"/>
      <c r="VUR191" s="59"/>
      <c r="VUS191" s="59"/>
      <c r="VUX191" s="59"/>
      <c r="VVC191" s="59"/>
      <c r="VVU191" s="315"/>
      <c r="VVV191" s="59"/>
      <c r="VVW191" s="59"/>
      <c r="VVX191" s="59"/>
      <c r="VVY191" s="59"/>
      <c r="VVZ191" s="59"/>
      <c r="VWA191" s="59"/>
      <c r="VWB191" s="59"/>
      <c r="VWC191" s="59"/>
      <c r="VWD191" s="59"/>
      <c r="VWE191" s="59"/>
      <c r="VWJ191" s="59"/>
      <c r="VWO191" s="59"/>
      <c r="VXG191" s="315"/>
      <c r="VXH191" s="59"/>
      <c r="VXI191" s="59"/>
      <c r="VXJ191" s="59"/>
      <c r="VXK191" s="59"/>
      <c r="VXL191" s="59"/>
      <c r="VXM191" s="59"/>
      <c r="VXN191" s="59"/>
      <c r="VXO191" s="59"/>
      <c r="VXP191" s="59"/>
      <c r="VXQ191" s="59"/>
      <c r="VXV191" s="59"/>
      <c r="VYA191" s="59"/>
      <c r="VYS191" s="315"/>
      <c r="VYT191" s="59"/>
      <c r="VYU191" s="59"/>
      <c r="VYV191" s="59"/>
      <c r="VYW191" s="59"/>
      <c r="VYX191" s="59"/>
      <c r="VYY191" s="59"/>
      <c r="VYZ191" s="59"/>
      <c r="VZA191" s="59"/>
      <c r="VZB191" s="59"/>
      <c r="VZC191" s="59"/>
      <c r="VZH191" s="59"/>
      <c r="VZM191" s="59"/>
      <c r="WAE191" s="315"/>
      <c r="WAF191" s="59"/>
      <c r="WAG191" s="59"/>
      <c r="WAH191" s="59"/>
      <c r="WAI191" s="59"/>
      <c r="WAJ191" s="59"/>
      <c r="WAK191" s="59"/>
      <c r="WAL191" s="59"/>
      <c r="WAM191" s="59"/>
      <c r="WAN191" s="59"/>
      <c r="WAO191" s="59"/>
      <c r="WAT191" s="59"/>
      <c r="WAY191" s="59"/>
      <c r="WBQ191" s="315"/>
      <c r="WBR191" s="59"/>
      <c r="WBS191" s="59"/>
      <c r="WBT191" s="59"/>
      <c r="WBU191" s="59"/>
      <c r="WBV191" s="59"/>
      <c r="WBW191" s="59"/>
      <c r="WBX191" s="59"/>
      <c r="WBY191" s="59"/>
      <c r="WBZ191" s="59"/>
      <c r="WCA191" s="59"/>
      <c r="WCF191" s="59"/>
      <c r="WCK191" s="59"/>
      <c r="WDC191" s="315"/>
      <c r="WDD191" s="59"/>
      <c r="WDE191" s="59"/>
      <c r="WDF191" s="59"/>
      <c r="WDG191" s="59"/>
      <c r="WDH191" s="59"/>
      <c r="WDI191" s="59"/>
      <c r="WDJ191" s="59"/>
      <c r="WDK191" s="59"/>
      <c r="WDL191" s="59"/>
      <c r="WDM191" s="59"/>
      <c r="WDR191" s="59"/>
      <c r="WDW191" s="59"/>
      <c r="WEO191" s="315"/>
      <c r="WEP191" s="59"/>
      <c r="WEQ191" s="59"/>
      <c r="WER191" s="59"/>
      <c r="WES191" s="59"/>
      <c r="WET191" s="59"/>
      <c r="WEU191" s="59"/>
      <c r="WEV191" s="59"/>
      <c r="WEW191" s="59"/>
      <c r="WEX191" s="59"/>
      <c r="WEY191" s="59"/>
      <c r="WFD191" s="59"/>
      <c r="WFI191" s="59"/>
      <c r="WGA191" s="315"/>
      <c r="WGB191" s="59"/>
      <c r="WGC191" s="59"/>
      <c r="WGD191" s="59"/>
      <c r="WGE191" s="59"/>
      <c r="WGF191" s="59"/>
      <c r="WGG191" s="59"/>
      <c r="WGH191" s="59"/>
      <c r="WGI191" s="59"/>
      <c r="WGJ191" s="59"/>
      <c r="WGK191" s="59"/>
      <c r="WGP191" s="59"/>
      <c r="WGU191" s="59"/>
      <c r="WHM191" s="315"/>
      <c r="WHN191" s="59"/>
      <c r="WHO191" s="59"/>
      <c r="WHP191" s="59"/>
      <c r="WHQ191" s="59"/>
      <c r="WHR191" s="59"/>
      <c r="WHS191" s="59"/>
      <c r="WHT191" s="59"/>
      <c r="WHU191" s="59"/>
      <c r="WHV191" s="59"/>
      <c r="WHW191" s="59"/>
      <c r="WIB191" s="59"/>
      <c r="WIG191" s="59"/>
      <c r="WIY191" s="315"/>
      <c r="WIZ191" s="59"/>
      <c r="WJA191" s="59"/>
      <c r="WJB191" s="59"/>
      <c r="WJC191" s="59"/>
      <c r="WJD191" s="59"/>
      <c r="WJE191" s="59"/>
      <c r="WJF191" s="59"/>
      <c r="WJG191" s="59"/>
      <c r="WJH191" s="59"/>
      <c r="WJI191" s="59"/>
      <c r="WJN191" s="59"/>
      <c r="WJS191" s="59"/>
      <c r="WKK191" s="315"/>
      <c r="WKL191" s="59"/>
      <c r="WKM191" s="59"/>
      <c r="WKN191" s="59"/>
      <c r="WKO191" s="59"/>
      <c r="WKP191" s="59"/>
      <c r="WKQ191" s="59"/>
      <c r="WKR191" s="59"/>
      <c r="WKS191" s="59"/>
      <c r="WKT191" s="59"/>
      <c r="WKU191" s="59"/>
      <c r="WKZ191" s="59"/>
      <c r="WLE191" s="59"/>
      <c r="WLW191" s="315"/>
      <c r="WLX191" s="59"/>
      <c r="WLY191" s="59"/>
      <c r="WLZ191" s="59"/>
      <c r="WMA191" s="59"/>
      <c r="WMB191" s="59"/>
      <c r="WMC191" s="59"/>
      <c r="WMD191" s="59"/>
      <c r="WME191" s="59"/>
      <c r="WMF191" s="59"/>
      <c r="WMG191" s="59"/>
      <c r="WML191" s="59"/>
      <c r="WMQ191" s="59"/>
      <c r="WNI191" s="315"/>
      <c r="WNJ191" s="59"/>
      <c r="WNK191" s="59"/>
      <c r="WNL191" s="59"/>
      <c r="WNM191" s="59"/>
      <c r="WNN191" s="59"/>
      <c r="WNO191" s="59"/>
      <c r="WNP191" s="59"/>
      <c r="WNQ191" s="59"/>
      <c r="WNR191" s="59"/>
      <c r="WNS191" s="59"/>
      <c r="WNX191" s="59"/>
      <c r="WOC191" s="59"/>
      <c r="WOU191" s="315"/>
      <c r="WOV191" s="59"/>
      <c r="WOW191" s="59"/>
      <c r="WOX191" s="59"/>
      <c r="WOY191" s="59"/>
      <c r="WOZ191" s="59"/>
      <c r="WPA191" s="59"/>
      <c r="WPB191" s="59"/>
      <c r="WPC191" s="59"/>
      <c r="WPD191" s="59"/>
      <c r="WPE191" s="59"/>
      <c r="WPJ191" s="59"/>
      <c r="WPO191" s="59"/>
      <c r="WQG191" s="315"/>
      <c r="WQH191" s="59"/>
      <c r="WQI191" s="59"/>
      <c r="WQJ191" s="59"/>
      <c r="WQK191" s="59"/>
      <c r="WQL191" s="59"/>
      <c r="WQM191" s="59"/>
      <c r="WQN191" s="59"/>
      <c r="WQO191" s="59"/>
      <c r="WQP191" s="59"/>
      <c r="WQQ191" s="59"/>
      <c r="WQV191" s="59"/>
      <c r="WRA191" s="59"/>
      <c r="WRS191" s="315"/>
      <c r="WRT191" s="59"/>
      <c r="WRU191" s="59"/>
      <c r="WRV191" s="59"/>
      <c r="WRW191" s="59"/>
      <c r="WRX191" s="59"/>
      <c r="WRY191" s="59"/>
      <c r="WRZ191" s="59"/>
      <c r="WSA191" s="59"/>
      <c r="WSB191" s="59"/>
      <c r="WSC191" s="59"/>
      <c r="WSH191" s="59"/>
      <c r="WSM191" s="59"/>
      <c r="WTE191" s="315"/>
      <c r="WTF191" s="59"/>
      <c r="WTG191" s="59"/>
      <c r="WTH191" s="59"/>
      <c r="WTI191" s="59"/>
      <c r="WTJ191" s="59"/>
      <c r="WTK191" s="59"/>
      <c r="WTL191" s="59"/>
      <c r="WTM191" s="59"/>
      <c r="WTN191" s="59"/>
      <c r="WTO191" s="59"/>
      <c r="WTT191" s="59"/>
      <c r="WTY191" s="59"/>
      <c r="WUQ191" s="315"/>
      <c r="WUR191" s="59"/>
      <c r="WUS191" s="59"/>
      <c r="WUT191" s="59"/>
      <c r="WUU191" s="59"/>
      <c r="WUV191" s="59"/>
      <c r="WUW191" s="59"/>
      <c r="WUX191" s="59"/>
      <c r="WUY191" s="59"/>
      <c r="WUZ191" s="59"/>
      <c r="WVA191" s="59"/>
      <c r="WVF191" s="59"/>
      <c r="WVK191" s="59"/>
      <c r="WWC191" s="315"/>
      <c r="WWD191" s="59"/>
      <c r="WWE191" s="59"/>
      <c r="WWF191" s="59"/>
      <c r="WWG191" s="59"/>
      <c r="WWH191" s="59"/>
      <c r="WWI191" s="59"/>
      <c r="WWJ191" s="59"/>
      <c r="WWK191" s="59"/>
      <c r="WWL191" s="59"/>
      <c r="WWM191" s="59"/>
      <c r="WWR191" s="59"/>
      <c r="WWW191" s="59"/>
      <c r="WXO191" s="315"/>
      <c r="WXP191" s="59"/>
      <c r="WXQ191" s="59"/>
      <c r="WXR191" s="59"/>
      <c r="WXS191" s="59"/>
      <c r="WXT191" s="59"/>
      <c r="WXU191" s="59"/>
      <c r="WXV191" s="59"/>
      <c r="WXW191" s="59"/>
      <c r="WXX191" s="59"/>
      <c r="WXY191" s="59"/>
      <c r="WYD191" s="59"/>
      <c r="WYI191" s="59"/>
      <c r="WZA191" s="315"/>
      <c r="WZB191" s="59"/>
      <c r="WZC191" s="59"/>
      <c r="WZD191" s="59"/>
      <c r="WZE191" s="59"/>
      <c r="WZF191" s="59"/>
      <c r="WZG191" s="59"/>
      <c r="WZH191" s="59"/>
      <c r="WZI191" s="59"/>
      <c r="WZJ191" s="59"/>
      <c r="WZK191" s="59"/>
      <c r="WZP191" s="59"/>
      <c r="WZU191" s="59"/>
      <c r="XAM191" s="315"/>
      <c r="XAN191" s="59"/>
      <c r="XAO191" s="59"/>
      <c r="XAP191" s="59"/>
      <c r="XAQ191" s="59"/>
      <c r="XAR191" s="59"/>
      <c r="XAS191" s="59"/>
      <c r="XAT191" s="59"/>
      <c r="XAU191" s="59"/>
      <c r="XAV191" s="59"/>
      <c r="XAW191" s="59"/>
      <c r="XBB191" s="59"/>
      <c r="XBG191" s="59"/>
      <c r="XBY191" s="315"/>
      <c r="XBZ191" s="59"/>
      <c r="XCA191" s="59"/>
      <c r="XCB191" s="59"/>
      <c r="XCC191" s="59"/>
      <c r="XCD191" s="59"/>
      <c r="XCE191" s="59"/>
      <c r="XCF191" s="59"/>
      <c r="XCG191" s="59"/>
      <c r="XCH191" s="59"/>
      <c r="XCI191" s="59"/>
      <c r="XCN191" s="59"/>
      <c r="XCS191" s="59"/>
      <c r="XDK191" s="315"/>
      <c r="XDL191" s="59"/>
      <c r="XDM191" s="59"/>
      <c r="XDN191" s="59"/>
      <c r="XDO191" s="59"/>
      <c r="XDP191" s="59"/>
      <c r="XDQ191" s="59"/>
      <c r="XDR191" s="59"/>
      <c r="XDS191" s="59"/>
      <c r="XDT191" s="59"/>
      <c r="XDU191" s="59"/>
      <c r="XDZ191" s="59"/>
      <c r="XEE191" s="59"/>
    </row>
    <row r="192" spans="1:1007 1025:2033 2051:3059 3077:4085 4103:5111 5129:6137 6155:7163 7181:8189 8207:9215 9233:10236 10241:11262 11267:12288 12293:13309 13314:14335 14340:16359" customFormat="1">
      <c r="A192" s="21"/>
      <c r="B192" s="327"/>
      <c r="C192" s="85"/>
      <c r="D192" s="85"/>
      <c r="E192" s="85"/>
      <c r="F192" s="85"/>
      <c r="G192" s="85"/>
      <c r="H192" s="85"/>
      <c r="I192" s="85"/>
      <c r="J192" s="85"/>
      <c r="K192" s="85"/>
      <c r="L192" s="85"/>
      <c r="M192" s="131"/>
      <c r="N192" s="131"/>
      <c r="O192" s="131"/>
      <c r="P192" s="131"/>
      <c r="Q192" s="85"/>
      <c r="R192" s="131"/>
      <c r="S192" s="131"/>
      <c r="T192" s="131"/>
      <c r="U192" s="131"/>
      <c r="V192" s="85"/>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402"/>
      <c r="AT192" s="131"/>
      <c r="AU192" s="131"/>
      <c r="AV192" s="131"/>
      <c r="AW192" s="131"/>
      <c r="AX192" s="131"/>
      <c r="AY192" s="131"/>
      <c r="AZ192" s="131"/>
      <c r="BA192" s="131"/>
      <c r="BC192" s="341"/>
      <c r="BD192" s="463"/>
    </row>
    <row r="193" spans="1:56" customFormat="1">
      <c r="A193" s="21" t="s">
        <v>240</v>
      </c>
      <c r="B193" s="328" t="s">
        <v>26</v>
      </c>
      <c r="C193" s="60">
        <v>646</v>
      </c>
      <c r="D193" s="60">
        <v>665</v>
      </c>
      <c r="E193" s="60">
        <v>661</v>
      </c>
      <c r="F193" s="60">
        <v>657</v>
      </c>
      <c r="G193" s="61">
        <f t="shared" ref="G193:G206" si="37">SUM(C193:F193)</f>
        <v>2629</v>
      </c>
      <c r="H193" s="60">
        <v>647.08300229344798</v>
      </c>
      <c r="I193" s="60">
        <v>659.58990364764702</v>
      </c>
      <c r="J193" s="60">
        <v>656.86072973952798</v>
      </c>
      <c r="K193" s="60">
        <v>682.92376357551495</v>
      </c>
      <c r="L193" s="61">
        <v>2646.45739925614</v>
      </c>
      <c r="M193" s="134">
        <v>685.15087516814003</v>
      </c>
      <c r="N193" s="134">
        <v>689.75748182751704</v>
      </c>
      <c r="O193" s="134">
        <v>675.28177661648397</v>
      </c>
      <c r="P193" s="134">
        <v>670.949806517659</v>
      </c>
      <c r="Q193" s="61">
        <v>2721.1399401297999</v>
      </c>
      <c r="R193" s="134">
        <v>688.017701107324</v>
      </c>
      <c r="S193" s="134">
        <v>695.12798604314696</v>
      </c>
      <c r="T193" s="134">
        <v>695.06699594263898</v>
      </c>
      <c r="U193" s="134">
        <v>690.32477907357395</v>
      </c>
      <c r="V193" s="61">
        <v>2768.5374621666801</v>
      </c>
      <c r="W193" s="134">
        <v>680.58337539501497</v>
      </c>
      <c r="X193" s="134">
        <v>687.25383896292601</v>
      </c>
      <c r="Y193" s="134">
        <v>676.19508211422396</v>
      </c>
      <c r="Z193" s="139">
        <v>672.20010389774995</v>
      </c>
      <c r="AA193" s="61">
        <v>2716.23240036991</v>
      </c>
      <c r="AB193" s="139">
        <v>646.79448422922599</v>
      </c>
      <c r="AC193" s="139">
        <v>607.08945540792399</v>
      </c>
      <c r="AD193" s="139">
        <v>619.05525908717505</v>
      </c>
      <c r="AE193" s="139">
        <v>653.55338793697501</v>
      </c>
      <c r="AF193" s="61">
        <v>2526.4925866612998</v>
      </c>
      <c r="AG193" s="139">
        <v>643.70582893101698</v>
      </c>
      <c r="AH193" s="139">
        <v>658.35556426812798</v>
      </c>
      <c r="AI193" s="139">
        <v>704.49665403181598</v>
      </c>
      <c r="AJ193" s="139">
        <v>690.17261020644503</v>
      </c>
      <c r="AK193" s="61">
        <v>2696.7306574374102</v>
      </c>
      <c r="AL193" s="139">
        <v>687.69465437132499</v>
      </c>
      <c r="AM193" s="139">
        <v>687.69465437132499</v>
      </c>
      <c r="AN193" s="139">
        <v>684.570430712703</v>
      </c>
      <c r="AO193" s="139">
        <v>684.57043071270505</v>
      </c>
      <c r="AP193" s="139">
        <v>699.26760582591305</v>
      </c>
      <c r="AQ193" s="348">
        <v>699.26760582590987</v>
      </c>
      <c r="AR193" s="139">
        <v>710.09798573543503</v>
      </c>
      <c r="AS193" s="348">
        <f>AU193-AM193-AO193-AQ193</f>
        <v>710.09798573543026</v>
      </c>
      <c r="AT193" s="61">
        <v>2781.6306766453699</v>
      </c>
      <c r="AU193" s="61">
        <v>2781.6306766453699</v>
      </c>
      <c r="AV193" s="139">
        <v>671.61357467432299</v>
      </c>
      <c r="AW193" s="139">
        <v>862.93811633177006</v>
      </c>
      <c r="AX193" s="139">
        <v>882.53346233743605</v>
      </c>
      <c r="AY193" s="139">
        <v>879.88603771732096</v>
      </c>
      <c r="AZ193" s="61">
        <v>3296.9711910608598</v>
      </c>
      <c r="BA193" s="139">
        <v>846.18673473680997</v>
      </c>
      <c r="BC193" s="165">
        <f t="shared" ref="BC193:BC206" si="38">IF(ISERROR($BA193/AV193),"ns",IF($BA193/AV193&gt;200%,"x"&amp;(ROUND($BA193/AV193,1)),IF($BA193/AV193&lt;0,"ns",$BA193/AV193-1)))</f>
        <v>0.2599309582852618</v>
      </c>
      <c r="BD193" s="463"/>
    </row>
    <row r="194" spans="1:56" customFormat="1">
      <c r="A194" s="21" t="s">
        <v>241</v>
      </c>
      <c r="B194" s="329" t="s">
        <v>28</v>
      </c>
      <c r="C194" s="98">
        <v>-366</v>
      </c>
      <c r="D194" s="98">
        <v>-320</v>
      </c>
      <c r="E194" s="98">
        <v>-318</v>
      </c>
      <c r="F194" s="98">
        <v>-332</v>
      </c>
      <c r="G194" s="103">
        <f t="shared" si="37"/>
        <v>-1336</v>
      </c>
      <c r="H194" s="92">
        <v>-358.137509563354</v>
      </c>
      <c r="I194" s="92">
        <v>-331.23165901478598</v>
      </c>
      <c r="J194" s="92">
        <v>-329.51270398556397</v>
      </c>
      <c r="K194" s="92">
        <v>-365.33908973666701</v>
      </c>
      <c r="L194" s="93">
        <v>-1384.22096230037</v>
      </c>
      <c r="M194" s="92">
        <v>-365.50346929727499</v>
      </c>
      <c r="N194" s="92">
        <v>-332.67112522279899</v>
      </c>
      <c r="O194" s="92">
        <v>-337.07995789130302</v>
      </c>
      <c r="P194" s="92">
        <v>-371.68456780134301</v>
      </c>
      <c r="Q194" s="93">
        <v>-1406.9391202127199</v>
      </c>
      <c r="R194" s="92">
        <v>-374.12986904743798</v>
      </c>
      <c r="S194" s="92">
        <v>-310.99502448872198</v>
      </c>
      <c r="T194" s="92">
        <v>-339.04355321076798</v>
      </c>
      <c r="U194" s="92">
        <v>-355.60030925751801</v>
      </c>
      <c r="V194" s="93">
        <v>-1379.7687560044501</v>
      </c>
      <c r="W194" s="92">
        <v>-360.36792535792199</v>
      </c>
      <c r="X194" s="92">
        <v>-329.397953112979</v>
      </c>
      <c r="Y194" s="92">
        <v>-340.89897452776802</v>
      </c>
      <c r="Z194" s="92">
        <v>-331.28772611587499</v>
      </c>
      <c r="AA194" s="93">
        <v>-1361.95257911454</v>
      </c>
      <c r="AB194" s="92">
        <v>-371.71716347334097</v>
      </c>
      <c r="AC194" s="92">
        <v>-308.96328920811999</v>
      </c>
      <c r="AD194" s="92">
        <v>-288.65809046176201</v>
      </c>
      <c r="AE194" s="92">
        <v>-318.81758369587902</v>
      </c>
      <c r="AF194" s="93">
        <v>-1288.1561268390999</v>
      </c>
      <c r="AG194" s="92">
        <v>-358.39340339094099</v>
      </c>
      <c r="AH194" s="92">
        <v>-326.35436905118303</v>
      </c>
      <c r="AI194" s="92">
        <v>-369.972723224834</v>
      </c>
      <c r="AJ194" s="92">
        <v>-351.797745001522</v>
      </c>
      <c r="AK194" s="93">
        <v>-1406.5182406684801</v>
      </c>
      <c r="AL194" s="92">
        <v>-401.481105348092</v>
      </c>
      <c r="AM194" s="92">
        <v>-401.481105348092</v>
      </c>
      <c r="AN194" s="92">
        <v>-358.549233301058</v>
      </c>
      <c r="AO194" s="92">
        <v>-358.54923330105999</v>
      </c>
      <c r="AP194" s="92">
        <v>-357.90613391751998</v>
      </c>
      <c r="AQ194" s="346">
        <v>-357.90613391752117</v>
      </c>
      <c r="AR194" s="92">
        <v>-359.37594827577499</v>
      </c>
      <c r="AS194" s="406">
        <f t="shared" ref="AS194:AS206" si="39">AU194-AM194-AO194-AQ194</f>
        <v>-359.37594827576686</v>
      </c>
      <c r="AT194" s="93">
        <v>-1477.3124208424399</v>
      </c>
      <c r="AU194" s="93">
        <v>-1477.3124208424399</v>
      </c>
      <c r="AV194" s="92">
        <v>-401.671944192431</v>
      </c>
      <c r="AW194" s="92">
        <v>-408.79200986620901</v>
      </c>
      <c r="AX194" s="92">
        <v>-423.59448835988798</v>
      </c>
      <c r="AY194" s="92">
        <v>-453.27835513818599</v>
      </c>
      <c r="AZ194" s="93">
        <v>-1687.3367975567101</v>
      </c>
      <c r="BA194" s="92">
        <v>-453.81021472082301</v>
      </c>
      <c r="BC194" s="165">
        <f t="shared" si="38"/>
        <v>0.12980311740023809</v>
      </c>
      <c r="BD194" s="463"/>
    </row>
    <row r="195" spans="1:56" customFormat="1">
      <c r="A195" s="94" t="s">
        <v>242</v>
      </c>
      <c r="B195" s="330" t="s">
        <v>30</v>
      </c>
      <c r="C195" s="95"/>
      <c r="D195" s="95"/>
      <c r="E195" s="95"/>
      <c r="F195" s="96"/>
      <c r="G195" s="97"/>
      <c r="H195" s="96">
        <v>-9.629999999999999</v>
      </c>
      <c r="I195" s="96">
        <v>-3.3200000000000003</v>
      </c>
      <c r="J195" s="96">
        <v>0</v>
      </c>
      <c r="K195" s="96">
        <v>0</v>
      </c>
      <c r="L195" s="97">
        <v>-12.95</v>
      </c>
      <c r="M195" s="96">
        <v>-13.58</v>
      </c>
      <c r="N195" s="96">
        <v>-0.58000000000000007</v>
      </c>
      <c r="O195" s="96">
        <v>0</v>
      </c>
      <c r="P195" s="96">
        <v>0</v>
      </c>
      <c r="Q195" s="97">
        <v>-14.16</v>
      </c>
      <c r="R195" s="96">
        <v>-17.07712807043217</v>
      </c>
      <c r="S195" s="96">
        <v>-0.60644423003216508</v>
      </c>
      <c r="T195" s="96">
        <v>0</v>
      </c>
      <c r="U195" s="96">
        <v>0</v>
      </c>
      <c r="V195" s="97">
        <v>-17.683572300464334</v>
      </c>
      <c r="W195" s="96">
        <v>-18.399999999999999</v>
      </c>
      <c r="X195" s="96">
        <v>-5.2716224500000131E-2</v>
      </c>
      <c r="Y195" s="96">
        <v>0</v>
      </c>
      <c r="Z195" s="96">
        <v>-7.7550000021631149E-7</v>
      </c>
      <c r="AA195" s="97">
        <v>-18.452717</v>
      </c>
      <c r="AB195" s="96">
        <v>-19.84517329110291</v>
      </c>
      <c r="AC195" s="96">
        <v>-7.2947463378691069E-2</v>
      </c>
      <c r="AD195" s="96">
        <v>0</v>
      </c>
      <c r="AE195" s="96">
        <v>0</v>
      </c>
      <c r="AF195" s="97">
        <v>-19.918120754481599</v>
      </c>
      <c r="AG195" s="96">
        <v>-23.919953790134912</v>
      </c>
      <c r="AH195" s="96">
        <v>0.83638723013491223</v>
      </c>
      <c r="AI195" s="96">
        <v>0</v>
      </c>
      <c r="AJ195" s="96">
        <v>0</v>
      </c>
      <c r="AK195" s="97">
        <v>-23.083566560000001</v>
      </c>
      <c r="AL195" s="96">
        <v>-35.154738109999997</v>
      </c>
      <c r="AM195" s="96">
        <v>-35.154738109999997</v>
      </c>
      <c r="AN195" s="96">
        <v>1.0235628900000044</v>
      </c>
      <c r="AO195" s="96">
        <v>1.0235628900000044</v>
      </c>
      <c r="AP195" s="96">
        <v>0</v>
      </c>
      <c r="AQ195" s="347">
        <v>0</v>
      </c>
      <c r="AR195" s="96">
        <v>0</v>
      </c>
      <c r="AS195" s="347">
        <f t="shared" si="39"/>
        <v>-3.5527136788005009E-15</v>
      </c>
      <c r="AT195" s="97">
        <v>-34.131175219999996</v>
      </c>
      <c r="AU195" s="97">
        <v>-34.131175219999996</v>
      </c>
      <c r="AV195" s="96">
        <v>-31.0754944</v>
      </c>
      <c r="AW195" s="96">
        <v>2.3155072600000004</v>
      </c>
      <c r="AX195" s="96">
        <v>0</v>
      </c>
      <c r="AY195" s="96">
        <v>0</v>
      </c>
      <c r="AZ195" s="97">
        <v>-28.75998714</v>
      </c>
      <c r="BA195" s="96">
        <v>0</v>
      </c>
      <c r="BC195" s="165">
        <f t="shared" si="38"/>
        <v>-1</v>
      </c>
      <c r="BD195" s="463"/>
    </row>
    <row r="196" spans="1:56" customFormat="1">
      <c r="A196" s="21" t="s">
        <v>243</v>
      </c>
      <c r="B196" s="328" t="s">
        <v>32</v>
      </c>
      <c r="C196" s="60">
        <v>280</v>
      </c>
      <c r="D196" s="60">
        <v>345</v>
      </c>
      <c r="E196" s="60">
        <v>343</v>
      </c>
      <c r="F196" s="60">
        <v>325</v>
      </c>
      <c r="G196" s="61">
        <f t="shared" si="37"/>
        <v>1293</v>
      </c>
      <c r="H196" s="60">
        <v>288.94549273009397</v>
      </c>
      <c r="I196" s="60">
        <v>328.35824463286099</v>
      </c>
      <c r="J196" s="60">
        <v>327.34802575396401</v>
      </c>
      <c r="K196" s="60">
        <v>317.584673838848</v>
      </c>
      <c r="L196" s="61">
        <v>1262.2364369557699</v>
      </c>
      <c r="M196" s="134">
        <v>319.64740587086402</v>
      </c>
      <c r="N196" s="134">
        <v>357.08635660471901</v>
      </c>
      <c r="O196" s="134">
        <v>338.201818725181</v>
      </c>
      <c r="P196" s="134">
        <v>299.26523871631599</v>
      </c>
      <c r="Q196" s="61">
        <v>1314.20081991708</v>
      </c>
      <c r="R196" s="134">
        <v>313.88783205988602</v>
      </c>
      <c r="S196" s="134">
        <v>384.13296155442498</v>
      </c>
      <c r="T196" s="134">
        <v>356.02344273186998</v>
      </c>
      <c r="U196" s="134">
        <v>334.72446981605702</v>
      </c>
      <c r="V196" s="61">
        <v>1388.7687061622401</v>
      </c>
      <c r="W196" s="134">
        <v>320.21545003709298</v>
      </c>
      <c r="X196" s="134">
        <v>357.85588584994701</v>
      </c>
      <c r="Y196" s="134">
        <v>335.296107586456</v>
      </c>
      <c r="Z196" s="134">
        <v>340.912377781874</v>
      </c>
      <c r="AA196" s="61">
        <v>1354.2798212553701</v>
      </c>
      <c r="AB196" s="134">
        <v>275.07732075588501</v>
      </c>
      <c r="AC196" s="134">
        <v>298.126166199804</v>
      </c>
      <c r="AD196" s="134">
        <v>330.39716862541297</v>
      </c>
      <c r="AE196" s="134">
        <v>334.73580424109599</v>
      </c>
      <c r="AF196" s="61">
        <v>1238.3364598221999</v>
      </c>
      <c r="AG196" s="134">
        <v>285.31242554007599</v>
      </c>
      <c r="AH196" s="134">
        <v>332.00119521694501</v>
      </c>
      <c r="AI196" s="134">
        <v>334.52393080698198</v>
      </c>
      <c r="AJ196" s="134">
        <v>338.37486520492303</v>
      </c>
      <c r="AK196" s="61">
        <v>1290.2124167689301</v>
      </c>
      <c r="AL196" s="134">
        <v>286.21354902323299</v>
      </c>
      <c r="AM196" s="134">
        <v>286.21354902323299</v>
      </c>
      <c r="AN196" s="134">
        <v>326.02119741164501</v>
      </c>
      <c r="AO196" s="134">
        <v>326.02119741164506</v>
      </c>
      <c r="AP196" s="134">
        <v>341.36147190839301</v>
      </c>
      <c r="AQ196" s="348">
        <v>341.36147190839199</v>
      </c>
      <c r="AR196" s="134">
        <v>350.72203745966101</v>
      </c>
      <c r="AS196" s="348">
        <f t="shared" si="39"/>
        <v>350.72203745965999</v>
      </c>
      <c r="AT196" s="61">
        <v>1304.31825580293</v>
      </c>
      <c r="AU196" s="61">
        <v>1304.31825580293</v>
      </c>
      <c r="AV196" s="134">
        <v>269.94163048189199</v>
      </c>
      <c r="AW196" s="134">
        <v>454.14610646556605</v>
      </c>
      <c r="AX196" s="134">
        <v>458.93897397754904</v>
      </c>
      <c r="AY196" s="134">
        <v>426.60768257913503</v>
      </c>
      <c r="AZ196" s="61">
        <v>1609.63439350414</v>
      </c>
      <c r="BA196" s="134">
        <v>392.37652001598701</v>
      </c>
      <c r="BC196" s="165">
        <f t="shared" si="38"/>
        <v>0.45356060610409665</v>
      </c>
      <c r="BD196" s="463"/>
    </row>
    <row r="197" spans="1:56" customFormat="1">
      <c r="A197" s="21" t="s">
        <v>244</v>
      </c>
      <c r="B197" s="329" t="s">
        <v>34</v>
      </c>
      <c r="C197" s="98">
        <v>-205</v>
      </c>
      <c r="D197" s="98">
        <v>-183</v>
      </c>
      <c r="E197" s="98">
        <v>-156</v>
      </c>
      <c r="F197" s="98">
        <v>-113</v>
      </c>
      <c r="G197" s="103">
        <f t="shared" si="37"/>
        <v>-657</v>
      </c>
      <c r="H197" s="98">
        <v>-119.30350318417</v>
      </c>
      <c r="I197" s="98">
        <v>-157.50569279396899</v>
      </c>
      <c r="J197" s="98">
        <v>-156.77908280600099</v>
      </c>
      <c r="K197" s="98">
        <v>-124.033059429684</v>
      </c>
      <c r="L197" s="103">
        <v>-557.62133821382395</v>
      </c>
      <c r="M197" s="135">
        <v>-92.407799466871893</v>
      </c>
      <c r="N197" s="135">
        <v>-117.49741777721999</v>
      </c>
      <c r="O197" s="135">
        <v>-127.94975275637699</v>
      </c>
      <c r="P197" s="135">
        <v>-101.95666472085099</v>
      </c>
      <c r="Q197" s="103">
        <v>-439.81163472131999</v>
      </c>
      <c r="R197" s="135">
        <v>-99.307862763129293</v>
      </c>
      <c r="S197" s="135">
        <v>-127.280658469301</v>
      </c>
      <c r="T197" s="135">
        <v>-141.16150460768301</v>
      </c>
      <c r="U197" s="135">
        <v>-98.820272144919102</v>
      </c>
      <c r="V197" s="103">
        <v>-466.57029798503299</v>
      </c>
      <c r="W197" s="135">
        <v>-107.358681063239</v>
      </c>
      <c r="X197" s="135">
        <v>-131.56709952932101</v>
      </c>
      <c r="Y197" s="135">
        <v>-131.09430354270199</v>
      </c>
      <c r="Z197" s="135">
        <v>-127.37372273000599</v>
      </c>
      <c r="AA197" s="103">
        <v>-497.393806865268</v>
      </c>
      <c r="AB197" s="135">
        <v>-189.879023709872</v>
      </c>
      <c r="AC197" s="135">
        <v>-248.23318864347601</v>
      </c>
      <c r="AD197" s="135">
        <v>-140.706893358787</v>
      </c>
      <c r="AE197" s="135">
        <v>-153.65689086770601</v>
      </c>
      <c r="AF197" s="103">
        <v>-732.47599657984199</v>
      </c>
      <c r="AG197" s="135">
        <v>-127.41968578986</v>
      </c>
      <c r="AH197" s="135">
        <v>-134.35039221551401</v>
      </c>
      <c r="AI197" s="135">
        <v>-107.680065969852</v>
      </c>
      <c r="AJ197" s="135">
        <v>-135.744595763158</v>
      </c>
      <c r="AK197" s="103">
        <v>-505.19473973838399</v>
      </c>
      <c r="AL197" s="135">
        <v>-124.52454615981399</v>
      </c>
      <c r="AM197" s="135">
        <v>-124.52454615981399</v>
      </c>
      <c r="AN197" s="135">
        <v>-112.154221063709</v>
      </c>
      <c r="AO197" s="135">
        <v>-112.15422106370799</v>
      </c>
      <c r="AP197" s="135">
        <v>-151.08060452529901</v>
      </c>
      <c r="AQ197" s="349">
        <v>-151.08060452529904</v>
      </c>
      <c r="AR197" s="135">
        <v>-145.35869197826901</v>
      </c>
      <c r="AS197" s="408">
        <f t="shared" si="39"/>
        <v>-145.35869197826892</v>
      </c>
      <c r="AT197" s="103">
        <v>-533.11806372708998</v>
      </c>
      <c r="AU197" s="103">
        <v>-533.11806372708998</v>
      </c>
      <c r="AV197" s="135">
        <v>-158.41792438047699</v>
      </c>
      <c r="AW197" s="135">
        <v>-219.77354537009199</v>
      </c>
      <c r="AX197" s="135">
        <v>-223.755460212815</v>
      </c>
      <c r="AY197" s="135">
        <v>-184.02423986285999</v>
      </c>
      <c r="AZ197" s="103">
        <v>-785.97116982624402</v>
      </c>
      <c r="BA197" s="135">
        <v>-218.803400205862</v>
      </c>
      <c r="BC197" s="165">
        <f t="shared" si="38"/>
        <v>0.38117830454813584</v>
      </c>
      <c r="BD197" s="463"/>
    </row>
    <row r="198" spans="1:56" customFormat="1">
      <c r="A198" s="21" t="s">
        <v>245</v>
      </c>
      <c r="B198" s="329" t="s">
        <v>38</v>
      </c>
      <c r="C198" s="98">
        <v>43</v>
      </c>
      <c r="D198" s="98">
        <v>45</v>
      </c>
      <c r="E198" s="98">
        <v>44</v>
      </c>
      <c r="F198" s="98">
        <v>32</v>
      </c>
      <c r="G198" s="103">
        <f t="shared" si="37"/>
        <v>164</v>
      </c>
      <c r="H198" s="98">
        <v>46.0220612847952</v>
      </c>
      <c r="I198" s="98">
        <v>50.563356385004397</v>
      </c>
      <c r="J198" s="98">
        <v>55.299945133415697</v>
      </c>
      <c r="K198" s="98">
        <v>55.611409234548901</v>
      </c>
      <c r="L198" s="103">
        <v>207.496772037764</v>
      </c>
      <c r="M198" s="135">
        <v>65.500575453834699</v>
      </c>
      <c r="N198" s="135">
        <v>49.3780145951023</v>
      </c>
      <c r="O198" s="135">
        <v>68.120125633479503</v>
      </c>
      <c r="P198" s="135">
        <v>58.167738711713902</v>
      </c>
      <c r="Q198" s="103">
        <v>241.16645439413</v>
      </c>
      <c r="R198" s="135">
        <v>62.0082779238992</v>
      </c>
      <c r="S198" s="135">
        <v>64.541606949217496</v>
      </c>
      <c r="T198" s="135">
        <v>62.984021717504397</v>
      </c>
      <c r="U198" s="135">
        <v>64.713192225614179</v>
      </c>
      <c r="V198" s="103">
        <v>254.247098816235</v>
      </c>
      <c r="W198" s="135">
        <v>78.125004996224305</v>
      </c>
      <c r="X198" s="135">
        <v>78.311029753818403</v>
      </c>
      <c r="Y198" s="135">
        <v>74.182445744092604</v>
      </c>
      <c r="Z198" s="135">
        <v>64.865428184590996</v>
      </c>
      <c r="AA198" s="103">
        <v>295.48390867872598</v>
      </c>
      <c r="AB198" s="135">
        <v>71.786847657429206</v>
      </c>
      <c r="AC198" s="135">
        <v>60.496168701118499</v>
      </c>
      <c r="AD198" s="135">
        <v>72.059087843483695</v>
      </c>
      <c r="AE198" s="135">
        <v>50.163251161811004</v>
      </c>
      <c r="AF198" s="103">
        <v>254.50535536384302</v>
      </c>
      <c r="AG198" s="135">
        <v>74.110636199517401</v>
      </c>
      <c r="AH198" s="135">
        <v>82.360387227747594</v>
      </c>
      <c r="AI198" s="135">
        <v>79.082288539432795</v>
      </c>
      <c r="AJ198" s="135">
        <v>66.914909760356693</v>
      </c>
      <c r="AK198" s="103">
        <v>302.46822172705498</v>
      </c>
      <c r="AL198" s="135">
        <v>80.098261624961197</v>
      </c>
      <c r="AM198" s="135">
        <v>80.098261624961197</v>
      </c>
      <c r="AN198" s="135">
        <v>78.148193150531199</v>
      </c>
      <c r="AO198" s="135">
        <v>78.148193150530801</v>
      </c>
      <c r="AP198" s="135">
        <v>82.150768497177395</v>
      </c>
      <c r="AQ198" s="349">
        <v>82.150768497178007</v>
      </c>
      <c r="AR198" s="135">
        <v>75.915091391625396</v>
      </c>
      <c r="AS198" s="408">
        <f t="shared" si="39"/>
        <v>75.915091391624998</v>
      </c>
      <c r="AT198" s="103">
        <v>316.312314664295</v>
      </c>
      <c r="AU198" s="103">
        <v>316.312314664295</v>
      </c>
      <c r="AV198" s="135">
        <v>74.127554178708394</v>
      </c>
      <c r="AW198" s="135">
        <v>22.986960833722001</v>
      </c>
      <c r="AX198" s="135">
        <v>31.591390541353249</v>
      </c>
      <c r="AY198" s="135">
        <v>39.570277617359402</v>
      </c>
      <c r="AZ198" s="103">
        <v>168.27618317114297</v>
      </c>
      <c r="BA198" s="135">
        <v>30.348072728234101</v>
      </c>
      <c r="BC198" s="165">
        <f t="shared" si="38"/>
        <v>-0.59059659981401413</v>
      </c>
      <c r="BD198" s="463"/>
    </row>
    <row r="199" spans="1:56" customFormat="1">
      <c r="A199" s="21" t="s">
        <v>246</v>
      </c>
      <c r="B199" s="329" t="s">
        <v>40</v>
      </c>
      <c r="C199" s="98">
        <v>0</v>
      </c>
      <c r="D199" s="98">
        <v>0</v>
      </c>
      <c r="E199" s="98">
        <v>0</v>
      </c>
      <c r="F199" s="98">
        <v>4</v>
      </c>
      <c r="G199" s="103">
        <f t="shared" si="37"/>
        <v>4</v>
      </c>
      <c r="H199" s="98">
        <v>-4.2338270110407E-2</v>
      </c>
      <c r="I199" s="98">
        <v>-1.608390562933</v>
      </c>
      <c r="J199" s="98">
        <v>0.105279277754699</v>
      </c>
      <c r="K199" s="98">
        <v>-0.12630977170471</v>
      </c>
      <c r="L199" s="103">
        <v>-1.6717593269934199</v>
      </c>
      <c r="M199" s="135">
        <v>-0.213800890076348</v>
      </c>
      <c r="N199" s="135">
        <v>3.0207542659739801E-2</v>
      </c>
      <c r="O199" s="135">
        <v>-1.16005191802769</v>
      </c>
      <c r="P199" s="135">
        <v>-1.7508636198327401E-2</v>
      </c>
      <c r="Q199" s="103">
        <v>-1.3611539016426299</v>
      </c>
      <c r="R199" s="135">
        <v>0.168353127578414</v>
      </c>
      <c r="S199" s="135">
        <v>0.54963696589164002</v>
      </c>
      <c r="T199" s="135">
        <v>0.69743816473255105</v>
      </c>
      <c r="U199" s="135">
        <v>-0.40335468313777501</v>
      </c>
      <c r="V199" s="103">
        <v>1.01207357506483</v>
      </c>
      <c r="W199" s="135">
        <v>4.9445887984086501E-2</v>
      </c>
      <c r="X199" s="135">
        <v>0.46294565205106603</v>
      </c>
      <c r="Y199" s="135">
        <v>-9.0133988887331502E-3</v>
      </c>
      <c r="Z199" s="135">
        <v>-0.49694149101556201</v>
      </c>
      <c r="AA199" s="103">
        <v>6.4366501308571501E-3</v>
      </c>
      <c r="AB199" s="135">
        <v>0.37835655388114903</v>
      </c>
      <c r="AC199" s="135">
        <v>17.9404039633955</v>
      </c>
      <c r="AD199" s="135">
        <v>-11.2725388181541</v>
      </c>
      <c r="AE199" s="135">
        <v>-10.08525760677</v>
      </c>
      <c r="AF199" s="103">
        <v>-3.0390359076474001</v>
      </c>
      <c r="AG199" s="135">
        <v>-0.19753122053545999</v>
      </c>
      <c r="AH199" s="135">
        <v>12.4985752802876</v>
      </c>
      <c r="AI199" s="135">
        <v>-6.9751386143134004</v>
      </c>
      <c r="AJ199" s="135">
        <v>-13.736212422921399</v>
      </c>
      <c r="AK199" s="103">
        <v>-8.4103069774826604</v>
      </c>
      <c r="AL199" s="135">
        <v>7.0109300922334306E-2</v>
      </c>
      <c r="AM199" s="135">
        <v>7.0109300922334306E-2</v>
      </c>
      <c r="AN199" s="135">
        <v>-1.81433451814989</v>
      </c>
      <c r="AO199" s="135">
        <v>-1.8143345181498944</v>
      </c>
      <c r="AP199" s="135">
        <v>5.5681673710547397</v>
      </c>
      <c r="AQ199" s="349">
        <v>5.5681673710547397</v>
      </c>
      <c r="AR199" s="135">
        <v>-1.7866297750411499</v>
      </c>
      <c r="AS199" s="408">
        <f t="shared" si="39"/>
        <v>-1.7866297750411495</v>
      </c>
      <c r="AT199" s="103">
        <v>2.0373123787860301</v>
      </c>
      <c r="AU199" s="103">
        <v>2.0373123787860301</v>
      </c>
      <c r="AV199" s="135">
        <v>-1.37694979269448</v>
      </c>
      <c r="AW199" s="135">
        <v>-1.7304140797121086</v>
      </c>
      <c r="AX199" s="135">
        <v>-4.0989744737337048</v>
      </c>
      <c r="AY199" s="135">
        <v>-10.5360382708458</v>
      </c>
      <c r="AZ199" s="103">
        <v>-17.742376616986107</v>
      </c>
      <c r="BA199" s="135">
        <v>-0.42832101816384499</v>
      </c>
      <c r="BC199" s="165">
        <f t="shared" si="38"/>
        <v>-0.6889349049352872</v>
      </c>
      <c r="BD199" s="463"/>
    </row>
    <row r="200" spans="1:56" customFormat="1">
      <c r="A200" s="21" t="s">
        <v>247</v>
      </c>
      <c r="B200" s="329" t="s">
        <v>42</v>
      </c>
      <c r="C200" s="98">
        <v>0</v>
      </c>
      <c r="D200" s="98">
        <v>0</v>
      </c>
      <c r="E200" s="98">
        <v>0</v>
      </c>
      <c r="F200" s="98">
        <v>0</v>
      </c>
      <c r="G200" s="103">
        <f t="shared" si="37"/>
        <v>0</v>
      </c>
      <c r="H200" s="98">
        <v>0</v>
      </c>
      <c r="I200" s="98">
        <v>0</v>
      </c>
      <c r="J200" s="98">
        <v>0</v>
      </c>
      <c r="K200" s="98">
        <v>0</v>
      </c>
      <c r="L200" s="103">
        <v>0</v>
      </c>
      <c r="M200" s="135">
        <v>0</v>
      </c>
      <c r="N200" s="135">
        <v>0</v>
      </c>
      <c r="O200" s="135">
        <v>0</v>
      </c>
      <c r="P200" s="135">
        <v>0</v>
      </c>
      <c r="Q200" s="103">
        <v>0</v>
      </c>
      <c r="R200" s="135">
        <v>0</v>
      </c>
      <c r="S200" s="135">
        <v>0</v>
      </c>
      <c r="T200" s="135">
        <v>0</v>
      </c>
      <c r="U200" s="135">
        <v>0</v>
      </c>
      <c r="V200" s="103">
        <v>0</v>
      </c>
      <c r="W200" s="135">
        <v>0</v>
      </c>
      <c r="X200" s="135">
        <v>0</v>
      </c>
      <c r="Y200" s="135">
        <v>0</v>
      </c>
      <c r="Z200" s="135">
        <v>0</v>
      </c>
      <c r="AA200" s="103">
        <v>0</v>
      </c>
      <c r="AB200" s="135">
        <v>0</v>
      </c>
      <c r="AC200" s="135">
        <v>0</v>
      </c>
      <c r="AD200" s="135">
        <v>0</v>
      </c>
      <c r="AE200" s="135">
        <v>0</v>
      </c>
      <c r="AF200" s="103">
        <v>0</v>
      </c>
      <c r="AG200" s="135">
        <v>0</v>
      </c>
      <c r="AH200" s="135">
        <v>0</v>
      </c>
      <c r="AI200" s="135">
        <v>0</v>
      </c>
      <c r="AJ200" s="135">
        <v>0</v>
      </c>
      <c r="AK200" s="103">
        <v>0</v>
      </c>
      <c r="AL200" s="135">
        <v>0</v>
      </c>
      <c r="AM200" s="135">
        <v>0</v>
      </c>
      <c r="AN200" s="135">
        <v>0</v>
      </c>
      <c r="AO200" s="135">
        <v>0</v>
      </c>
      <c r="AP200" s="135">
        <v>0</v>
      </c>
      <c r="AQ200" s="349">
        <v>0</v>
      </c>
      <c r="AR200" s="135">
        <v>0</v>
      </c>
      <c r="AS200" s="408">
        <f t="shared" si="39"/>
        <v>0</v>
      </c>
      <c r="AT200" s="103">
        <v>0</v>
      </c>
      <c r="AU200" s="103">
        <v>0</v>
      </c>
      <c r="AV200" s="135">
        <v>0</v>
      </c>
      <c r="AW200" s="135">
        <v>0</v>
      </c>
      <c r="AX200" s="135">
        <v>0</v>
      </c>
      <c r="AY200" s="135">
        <v>0</v>
      </c>
      <c r="AZ200" s="103">
        <v>0</v>
      </c>
      <c r="BA200" s="135">
        <v>0</v>
      </c>
      <c r="BC200" s="165" t="str">
        <f t="shared" si="38"/>
        <v>ns</v>
      </c>
      <c r="BD200" s="463"/>
    </row>
    <row r="201" spans="1:56" customFormat="1">
      <c r="A201" s="21" t="s">
        <v>248</v>
      </c>
      <c r="B201" s="328" t="s">
        <v>44</v>
      </c>
      <c r="C201" s="60">
        <v>118</v>
      </c>
      <c r="D201" s="60">
        <v>207</v>
      </c>
      <c r="E201" s="60">
        <v>231</v>
      </c>
      <c r="F201" s="60">
        <v>248</v>
      </c>
      <c r="G201" s="61">
        <f t="shared" si="37"/>
        <v>804</v>
      </c>
      <c r="H201" s="60">
        <v>215.62171256060901</v>
      </c>
      <c r="I201" s="60">
        <v>219.80751766096299</v>
      </c>
      <c r="J201" s="60">
        <v>225.97416735913399</v>
      </c>
      <c r="K201" s="60">
        <v>249.03671387200799</v>
      </c>
      <c r="L201" s="61">
        <v>910.44011145271395</v>
      </c>
      <c r="M201" s="134">
        <v>292.52638096775098</v>
      </c>
      <c r="N201" s="134">
        <v>288.997160965261</v>
      </c>
      <c r="O201" s="134">
        <v>277.21213968425599</v>
      </c>
      <c r="P201" s="134">
        <v>255.45880407097999</v>
      </c>
      <c r="Q201" s="61">
        <v>1114.1944856882501</v>
      </c>
      <c r="R201" s="134">
        <v>276.75660034823397</v>
      </c>
      <c r="S201" s="134">
        <v>321.94354700023302</v>
      </c>
      <c r="T201" s="134">
        <v>278.54339800642299</v>
      </c>
      <c r="U201" s="134">
        <v>300.21403521361401</v>
      </c>
      <c r="V201" s="61">
        <v>1177.4575805684999</v>
      </c>
      <c r="W201" s="134">
        <v>291.03121985806303</v>
      </c>
      <c r="X201" s="134">
        <v>305.06276172649598</v>
      </c>
      <c r="Y201" s="134">
        <v>278.375236388958</v>
      </c>
      <c r="Z201" s="134">
        <v>277.90714174544303</v>
      </c>
      <c r="AA201" s="61">
        <v>1152.37635971896</v>
      </c>
      <c r="AB201" s="134">
        <v>157.363501257324</v>
      </c>
      <c r="AC201" s="134">
        <v>128.32955022084201</v>
      </c>
      <c r="AD201" s="134">
        <v>250.47682429195601</v>
      </c>
      <c r="AE201" s="134">
        <v>221.156906928431</v>
      </c>
      <c r="AF201" s="61">
        <v>757.32678269855194</v>
      </c>
      <c r="AG201" s="134">
        <v>231.80584472919799</v>
      </c>
      <c r="AH201" s="134">
        <v>292.50976550946598</v>
      </c>
      <c r="AI201" s="134">
        <v>298.95101476225</v>
      </c>
      <c r="AJ201" s="134">
        <v>255.80896677919901</v>
      </c>
      <c r="AK201" s="61">
        <v>1079.07559178011</v>
      </c>
      <c r="AL201" s="134">
        <v>241.85737378930301</v>
      </c>
      <c r="AM201" s="134">
        <v>241.85737378930301</v>
      </c>
      <c r="AN201" s="134">
        <v>290.20083498031801</v>
      </c>
      <c r="AO201" s="134">
        <v>290.20083498031704</v>
      </c>
      <c r="AP201" s="134">
        <v>277.999803251326</v>
      </c>
      <c r="AQ201" s="348">
        <v>277.99980325132697</v>
      </c>
      <c r="AR201" s="134">
        <v>279.49180709797599</v>
      </c>
      <c r="AS201" s="348">
        <f t="shared" si="39"/>
        <v>279.49180709797315</v>
      </c>
      <c r="AT201" s="61">
        <v>1089.5498191189201</v>
      </c>
      <c r="AU201" s="61">
        <v>1089.5498191189201</v>
      </c>
      <c r="AV201" s="134">
        <v>184.27431048742901</v>
      </c>
      <c r="AW201" s="134">
        <v>255.62910784948383</v>
      </c>
      <c r="AX201" s="134">
        <v>262.67592983235323</v>
      </c>
      <c r="AY201" s="134">
        <v>271.61768206278799</v>
      </c>
      <c r="AZ201" s="61">
        <v>974.19703023205011</v>
      </c>
      <c r="BA201" s="134">
        <v>203.492871520195</v>
      </c>
      <c r="BC201" s="165">
        <f t="shared" si="38"/>
        <v>0.10429321907069111</v>
      </c>
      <c r="BD201" s="463"/>
    </row>
    <row r="202" spans="1:56" customFormat="1">
      <c r="A202" s="21" t="s">
        <v>249</v>
      </c>
      <c r="B202" s="329" t="s">
        <v>46</v>
      </c>
      <c r="C202" s="98">
        <v>-35</v>
      </c>
      <c r="D202" s="98">
        <v>-55</v>
      </c>
      <c r="E202" s="98">
        <v>-60</v>
      </c>
      <c r="F202" s="98">
        <v>-63</v>
      </c>
      <c r="G202" s="103">
        <f t="shared" si="37"/>
        <v>-213</v>
      </c>
      <c r="H202" s="98">
        <v>-56.972289948838402</v>
      </c>
      <c r="I202" s="98">
        <v>-48.176802935033599</v>
      </c>
      <c r="J202" s="98">
        <v>-48.017894718396398</v>
      </c>
      <c r="K202" s="98">
        <v>-53.063810950942496</v>
      </c>
      <c r="L202" s="103">
        <v>-206.230798553211</v>
      </c>
      <c r="M202" s="135">
        <v>-73.940810495103705</v>
      </c>
      <c r="N202" s="135">
        <v>-70.425590485236597</v>
      </c>
      <c r="O202" s="135">
        <v>-60.376322865879303</v>
      </c>
      <c r="P202" s="135">
        <v>-67.344105256532501</v>
      </c>
      <c r="Q202" s="103">
        <v>-272.08682910275201</v>
      </c>
      <c r="R202" s="135">
        <v>-64.488870058028496</v>
      </c>
      <c r="S202" s="135">
        <v>-76.1254135127719</v>
      </c>
      <c r="T202" s="135">
        <v>-63.4560369616527</v>
      </c>
      <c r="U202" s="135">
        <v>-39.675676921550199</v>
      </c>
      <c r="V202" s="103">
        <v>-243.745997454003</v>
      </c>
      <c r="W202" s="135">
        <v>-63.787950704860599</v>
      </c>
      <c r="X202" s="135">
        <v>-73.089333114708097</v>
      </c>
      <c r="Y202" s="135">
        <v>-56.399463689915699</v>
      </c>
      <c r="Z202" s="135">
        <v>-39.764784495201802</v>
      </c>
      <c r="AA202" s="103">
        <v>-233.04153200468599</v>
      </c>
      <c r="AB202" s="135">
        <v>-28.931902861926599</v>
      </c>
      <c r="AC202" s="135">
        <v>47.0688091495647</v>
      </c>
      <c r="AD202" s="135">
        <v>-43.294016991144801</v>
      </c>
      <c r="AE202" s="135">
        <v>-43.7291306620494</v>
      </c>
      <c r="AF202" s="103">
        <v>-68.886241365556103</v>
      </c>
      <c r="AG202" s="135">
        <v>-50.020787423045</v>
      </c>
      <c r="AH202" s="135">
        <v>-59.1013782287502</v>
      </c>
      <c r="AI202" s="135">
        <v>-67.673060972863496</v>
      </c>
      <c r="AJ202" s="135">
        <v>-50.549385714687091</v>
      </c>
      <c r="AK202" s="103">
        <v>-227.34461233934599</v>
      </c>
      <c r="AL202" s="135">
        <v>-53.802347211447298</v>
      </c>
      <c r="AM202" s="135">
        <v>-53.802347211447298</v>
      </c>
      <c r="AN202" s="135">
        <v>-60.179316227069897</v>
      </c>
      <c r="AO202" s="135">
        <v>-60.179316227069705</v>
      </c>
      <c r="AP202" s="135">
        <v>-47.470453341260601</v>
      </c>
      <c r="AQ202" s="349">
        <v>-47.470453341261006</v>
      </c>
      <c r="AR202" s="135">
        <v>-52.950185940557397</v>
      </c>
      <c r="AS202" s="408">
        <f t="shared" si="39"/>
        <v>-52.950185940557006</v>
      </c>
      <c r="AT202" s="103">
        <v>-214.402302720335</v>
      </c>
      <c r="AU202" s="103">
        <v>-214.402302720335</v>
      </c>
      <c r="AV202" s="135">
        <v>-33.954483229355503</v>
      </c>
      <c r="AW202" s="135">
        <v>-70.482661515054019</v>
      </c>
      <c r="AX202" s="135">
        <v>-60.717520252352209</v>
      </c>
      <c r="AY202" s="135">
        <v>-53.819555675680299</v>
      </c>
      <c r="AZ202" s="103">
        <v>-218.97422067244202</v>
      </c>
      <c r="BA202" s="135">
        <v>-42.244773159754999</v>
      </c>
      <c r="BC202" s="165">
        <f t="shared" si="38"/>
        <v>0.24415891929205058</v>
      </c>
      <c r="BD202" s="463"/>
    </row>
    <row r="203" spans="1:56" customFormat="1">
      <c r="A203" s="21" t="s">
        <v>250</v>
      </c>
      <c r="B203" s="329" t="s">
        <v>48</v>
      </c>
      <c r="C203" s="98">
        <v>-1</v>
      </c>
      <c r="D203" s="98">
        <v>0</v>
      </c>
      <c r="E203" s="98">
        <v>0</v>
      </c>
      <c r="F203" s="98">
        <v>0</v>
      </c>
      <c r="G203" s="103">
        <f t="shared" si="37"/>
        <v>-1</v>
      </c>
      <c r="H203" s="98">
        <v>0</v>
      </c>
      <c r="I203" s="98">
        <v>0</v>
      </c>
      <c r="J203" s="98">
        <v>0</v>
      </c>
      <c r="K203" s="98">
        <v>0</v>
      </c>
      <c r="L203" s="103">
        <v>0</v>
      </c>
      <c r="M203" s="135">
        <v>15.114000000000001</v>
      </c>
      <c r="N203" s="135">
        <v>0</v>
      </c>
      <c r="O203" s="135">
        <v>-1.8580000000000001</v>
      </c>
      <c r="P203" s="135">
        <v>-14.565</v>
      </c>
      <c r="Q203" s="103">
        <v>-1.3089999999999999</v>
      </c>
      <c r="R203" s="135">
        <v>0</v>
      </c>
      <c r="S203" s="135">
        <v>0</v>
      </c>
      <c r="T203" s="135">
        <v>-0.45400000000000001</v>
      </c>
      <c r="U203" s="135">
        <v>0</v>
      </c>
      <c r="V203" s="103">
        <v>-0.45400000000000001</v>
      </c>
      <c r="W203" s="135">
        <v>0</v>
      </c>
      <c r="X203" s="135">
        <v>0</v>
      </c>
      <c r="Y203" s="135">
        <v>0</v>
      </c>
      <c r="Z203" s="135">
        <v>0</v>
      </c>
      <c r="AA203" s="103">
        <v>0</v>
      </c>
      <c r="AB203" s="135">
        <v>0</v>
      </c>
      <c r="AC203" s="135">
        <v>0</v>
      </c>
      <c r="AD203" s="135">
        <v>0</v>
      </c>
      <c r="AE203" s="135">
        <v>0</v>
      </c>
      <c r="AF203" s="103">
        <v>0</v>
      </c>
      <c r="AG203" s="135">
        <v>0</v>
      </c>
      <c r="AH203" s="135">
        <v>0.83499999999999996</v>
      </c>
      <c r="AI203" s="135">
        <v>-0.83499999999999996</v>
      </c>
      <c r="AJ203" s="135">
        <v>0</v>
      </c>
      <c r="AK203" s="103">
        <v>0</v>
      </c>
      <c r="AL203" s="135">
        <v>1.14692851076198</v>
      </c>
      <c r="AM203" s="135">
        <v>1.14692851076198</v>
      </c>
      <c r="AN203" s="135">
        <v>1.13313222563949</v>
      </c>
      <c r="AO203" s="135">
        <v>1.1331322256394898</v>
      </c>
      <c r="AP203" s="135">
        <v>1.29337270693039</v>
      </c>
      <c r="AQ203" s="349">
        <v>1.2933727069304002</v>
      </c>
      <c r="AR203" s="135">
        <v>-3.3334334433318702</v>
      </c>
      <c r="AS203" s="408">
        <f t="shared" si="39"/>
        <v>-3.3334334433318702</v>
      </c>
      <c r="AT203" s="103">
        <v>0.24</v>
      </c>
      <c r="AU203" s="103">
        <v>0.24</v>
      </c>
      <c r="AV203" s="135">
        <v>8.4000000000000005E-2</v>
      </c>
      <c r="AW203" s="135">
        <v>0.112</v>
      </c>
      <c r="AX203" s="135">
        <v>-0.48199999999999998</v>
      </c>
      <c r="AY203" s="135">
        <v>0</v>
      </c>
      <c r="AZ203" s="103">
        <v>-0.28599999999999998</v>
      </c>
      <c r="BA203" s="135">
        <v>0</v>
      </c>
      <c r="BC203" s="165">
        <f t="shared" si="38"/>
        <v>-1</v>
      </c>
      <c r="BD203" s="463"/>
    </row>
    <row r="204" spans="1:56" customFormat="1">
      <c r="A204" s="21" t="s">
        <v>251</v>
      </c>
      <c r="B204" s="328" t="s">
        <v>50</v>
      </c>
      <c r="C204" s="60">
        <v>82</v>
      </c>
      <c r="D204" s="60">
        <v>152</v>
      </c>
      <c r="E204" s="60">
        <v>171</v>
      </c>
      <c r="F204" s="60">
        <v>185</v>
      </c>
      <c r="G204" s="61">
        <f t="shared" si="37"/>
        <v>590</v>
      </c>
      <c r="H204" s="60">
        <v>158.649422611771</v>
      </c>
      <c r="I204" s="60">
        <v>171.63071472592901</v>
      </c>
      <c r="J204" s="60">
        <v>177.95627264073801</v>
      </c>
      <c r="K204" s="60">
        <v>195.97290292106499</v>
      </c>
      <c r="L204" s="61">
        <v>704.20931289950295</v>
      </c>
      <c r="M204" s="134">
        <v>233.699570472647</v>
      </c>
      <c r="N204" s="134">
        <v>218.57157048002401</v>
      </c>
      <c r="O204" s="134">
        <v>214.97781681837699</v>
      </c>
      <c r="P204" s="134">
        <v>173.54969881444799</v>
      </c>
      <c r="Q204" s="61">
        <v>840.79865658549602</v>
      </c>
      <c r="R204" s="134">
        <v>212.267730290206</v>
      </c>
      <c r="S204" s="134">
        <v>245.81813348746101</v>
      </c>
      <c r="T204" s="134">
        <v>214.63336104477099</v>
      </c>
      <c r="U204" s="134">
        <v>260.538358292064</v>
      </c>
      <c r="V204" s="61">
        <v>933.25758311450102</v>
      </c>
      <c r="W204" s="134">
        <v>227.24326915320199</v>
      </c>
      <c r="X204" s="134">
        <v>231.97342861178799</v>
      </c>
      <c r="Y204" s="134">
        <v>221.97577269904201</v>
      </c>
      <c r="Z204" s="134">
        <v>238.14235725024199</v>
      </c>
      <c r="AA204" s="61">
        <v>919.33482771427305</v>
      </c>
      <c r="AB204" s="134">
        <v>128.431598395397</v>
      </c>
      <c r="AC204" s="134">
        <v>175.39835937040601</v>
      </c>
      <c r="AD204" s="134">
        <v>207.18280730081099</v>
      </c>
      <c r="AE204" s="134">
        <v>177.42777626638201</v>
      </c>
      <c r="AF204" s="61">
        <v>688.44054133299596</v>
      </c>
      <c r="AG204" s="134">
        <v>181.78505730615299</v>
      </c>
      <c r="AH204" s="134">
        <v>234.24338728071601</v>
      </c>
      <c r="AI204" s="134">
        <v>230.442953789386</v>
      </c>
      <c r="AJ204" s="134">
        <v>205.25958106451199</v>
      </c>
      <c r="AK204" s="61">
        <v>851.73097944076801</v>
      </c>
      <c r="AL204" s="134">
        <v>189.20195508861801</v>
      </c>
      <c r="AM204" s="134">
        <v>189.20195508861801</v>
      </c>
      <c r="AN204" s="134">
        <v>231.15465097888699</v>
      </c>
      <c r="AO204" s="134">
        <v>231.15465097888702</v>
      </c>
      <c r="AP204" s="134">
        <v>231.822722616996</v>
      </c>
      <c r="AQ204" s="348">
        <v>231.82272261699597</v>
      </c>
      <c r="AR204" s="134">
        <v>223.20818771408699</v>
      </c>
      <c r="AS204" s="348">
        <f t="shared" si="39"/>
        <v>223.20818771408597</v>
      </c>
      <c r="AT204" s="61">
        <v>875.38751639858697</v>
      </c>
      <c r="AU204" s="61">
        <v>875.38751639858697</v>
      </c>
      <c r="AV204" s="134">
        <v>150.40382725807299</v>
      </c>
      <c r="AW204" s="134">
        <v>185.25844633442981</v>
      </c>
      <c r="AX204" s="134">
        <v>201.47640958000122</v>
      </c>
      <c r="AY204" s="134">
        <v>217.798126387108</v>
      </c>
      <c r="AZ204" s="61">
        <v>754.93680955961202</v>
      </c>
      <c r="BA204" s="134">
        <v>161.24809836044</v>
      </c>
      <c r="BC204" s="165">
        <f t="shared" si="38"/>
        <v>7.2101031603136523E-2</v>
      </c>
      <c r="BD204" s="463"/>
    </row>
    <row r="205" spans="1:56" customFormat="1">
      <c r="A205" s="21" t="s">
        <v>252</v>
      </c>
      <c r="B205" s="329" t="s">
        <v>52</v>
      </c>
      <c r="C205" s="98">
        <v>-14</v>
      </c>
      <c r="D205" s="98">
        <v>-27</v>
      </c>
      <c r="E205" s="98">
        <v>-28</v>
      </c>
      <c r="F205" s="98">
        <v>-37</v>
      </c>
      <c r="G205" s="103">
        <f t="shared" si="37"/>
        <v>-106</v>
      </c>
      <c r="H205" s="98">
        <v>-30.151763488952401</v>
      </c>
      <c r="I205" s="98">
        <v>-17.368448300613402</v>
      </c>
      <c r="J205" s="98">
        <v>-20.8678503433404</v>
      </c>
      <c r="K205" s="98">
        <v>-22.664016173406999</v>
      </c>
      <c r="L205" s="103">
        <v>-91.052078306313106</v>
      </c>
      <c r="M205" s="135">
        <v>-32.8095866508272</v>
      </c>
      <c r="N205" s="135">
        <v>-30.947833761719899</v>
      </c>
      <c r="O205" s="135">
        <v>-23.9736008504109</v>
      </c>
      <c r="P205" s="135">
        <v>-29.893972472324599</v>
      </c>
      <c r="Q205" s="103">
        <v>-117.624993735283</v>
      </c>
      <c r="R205" s="135">
        <v>-33.737676693479003</v>
      </c>
      <c r="S205" s="135">
        <v>-30.010750531614299</v>
      </c>
      <c r="T205" s="135">
        <v>-24.4253532823457</v>
      </c>
      <c r="U205" s="135">
        <v>-39.638460561216903</v>
      </c>
      <c r="V205" s="103">
        <v>-127.81224106865599</v>
      </c>
      <c r="W205" s="135">
        <v>-32.8276220209275</v>
      </c>
      <c r="X205" s="135">
        <v>-25.211486819942898</v>
      </c>
      <c r="Y205" s="135">
        <v>-21.1159879504768</v>
      </c>
      <c r="Z205" s="135">
        <v>-25.200102244382801</v>
      </c>
      <c r="AA205" s="103">
        <v>-104.35519903573</v>
      </c>
      <c r="AB205" s="135">
        <v>-19.4731763568114</v>
      </c>
      <c r="AC205" s="135">
        <v>-26.280022802561898</v>
      </c>
      <c r="AD205" s="135">
        <v>-26.384735097012399</v>
      </c>
      <c r="AE205" s="135">
        <v>-12.040538164362401</v>
      </c>
      <c r="AF205" s="103">
        <v>-84.178472420748093</v>
      </c>
      <c r="AG205" s="135">
        <v>-23.615171067913799</v>
      </c>
      <c r="AH205" s="135">
        <v>-27.845759549806701</v>
      </c>
      <c r="AI205" s="135">
        <v>-30.771878941334901</v>
      </c>
      <c r="AJ205" s="135">
        <v>-32.621185028093606</v>
      </c>
      <c r="AK205" s="103">
        <v>-114.85399458714899</v>
      </c>
      <c r="AL205" s="135">
        <v>-25.607598178240401</v>
      </c>
      <c r="AM205" s="135">
        <v>-25.607598178240401</v>
      </c>
      <c r="AN205" s="135">
        <v>-30.497433815368598</v>
      </c>
      <c r="AO205" s="135">
        <v>-30.498754310999999</v>
      </c>
      <c r="AP205" s="135">
        <v>-27.2423998602845</v>
      </c>
      <c r="AQ205" s="349">
        <v>-27.242268551104793</v>
      </c>
      <c r="AR205" s="135">
        <v>-25.519681363282402</v>
      </c>
      <c r="AS205" s="408">
        <f t="shared" si="39"/>
        <v>-25.519557022417807</v>
      </c>
      <c r="AT205" s="103">
        <v>-108.867113217176</v>
      </c>
      <c r="AU205" s="103">
        <v>-108.86817806276299</v>
      </c>
      <c r="AV205" s="135">
        <v>-23.310723479274401</v>
      </c>
      <c r="AW205" s="135">
        <v>-21.076641251340401</v>
      </c>
      <c r="AX205" s="135">
        <v>-16.708788319093099</v>
      </c>
      <c r="AY205" s="135">
        <v>-18.155819214322101</v>
      </c>
      <c r="AZ205" s="103">
        <v>-79.251972264030101</v>
      </c>
      <c r="BA205" s="135">
        <v>-18.762889354128401</v>
      </c>
      <c r="BC205" s="165">
        <f t="shared" si="38"/>
        <v>-0.19509622381259362</v>
      </c>
      <c r="BD205" s="463"/>
    </row>
    <row r="206" spans="1:56" customFormat="1">
      <c r="A206" s="21" t="s">
        <v>253</v>
      </c>
      <c r="B206" s="331" t="s">
        <v>54</v>
      </c>
      <c r="C206" s="61">
        <v>68</v>
      </c>
      <c r="D206" s="61">
        <v>125</v>
      </c>
      <c r="E206" s="61">
        <v>143</v>
      </c>
      <c r="F206" s="61">
        <v>148</v>
      </c>
      <c r="G206" s="61">
        <f t="shared" si="37"/>
        <v>484</v>
      </c>
      <c r="H206" s="61">
        <v>128.49765912281899</v>
      </c>
      <c r="I206" s="61">
        <v>154.262266425316</v>
      </c>
      <c r="J206" s="61">
        <v>157.08842229739699</v>
      </c>
      <c r="K206" s="61">
        <v>173.30888674765799</v>
      </c>
      <c r="L206" s="61">
        <v>613.15723459318895</v>
      </c>
      <c r="M206" s="137">
        <v>200.88998382182001</v>
      </c>
      <c r="N206" s="137">
        <v>187.623736718305</v>
      </c>
      <c r="O206" s="137">
        <v>191.00421596796599</v>
      </c>
      <c r="P206" s="137">
        <v>143.65572634212299</v>
      </c>
      <c r="Q206" s="61">
        <v>723.17366285021296</v>
      </c>
      <c r="R206" s="137">
        <v>178.53005359672699</v>
      </c>
      <c r="S206" s="137">
        <v>215.807382955847</v>
      </c>
      <c r="T206" s="137">
        <v>190.20800776242501</v>
      </c>
      <c r="U206" s="137">
        <v>220.89989773084699</v>
      </c>
      <c r="V206" s="61">
        <v>805.445342045845</v>
      </c>
      <c r="W206" s="137">
        <v>194.41564713227399</v>
      </c>
      <c r="X206" s="137">
        <v>206.761941791845</v>
      </c>
      <c r="Y206" s="137">
        <v>200.859784748565</v>
      </c>
      <c r="Z206" s="137">
        <v>212.94225500585901</v>
      </c>
      <c r="AA206" s="61">
        <v>814.97962867854301</v>
      </c>
      <c r="AB206" s="137">
        <v>108.95842203858599</v>
      </c>
      <c r="AC206" s="137">
        <v>149.11833656784401</v>
      </c>
      <c r="AD206" s="137">
        <v>180.79807220379899</v>
      </c>
      <c r="AE206" s="137">
        <v>165.38723810201901</v>
      </c>
      <c r="AF206" s="61">
        <v>604.26206891224797</v>
      </c>
      <c r="AG206" s="137">
        <v>158.16988623824</v>
      </c>
      <c r="AH206" s="137">
        <v>206.39762773090899</v>
      </c>
      <c r="AI206" s="137">
        <v>199.67107484805101</v>
      </c>
      <c r="AJ206" s="137">
        <v>172.63839603641901</v>
      </c>
      <c r="AK206" s="61">
        <v>736.87698485361898</v>
      </c>
      <c r="AL206" s="137">
        <v>163.594356910377</v>
      </c>
      <c r="AM206" s="137">
        <v>163.594356910377</v>
      </c>
      <c r="AN206" s="137">
        <v>200.65721716351899</v>
      </c>
      <c r="AO206" s="137">
        <v>200.65589666788699</v>
      </c>
      <c r="AP206" s="137">
        <v>204.58032275671101</v>
      </c>
      <c r="AQ206" s="348">
        <v>204.58045406589105</v>
      </c>
      <c r="AR206" s="137">
        <v>197.688506350804</v>
      </c>
      <c r="AS206" s="348">
        <f t="shared" si="39"/>
        <v>197.68863069167008</v>
      </c>
      <c r="AT206" s="61">
        <v>766.52040318141201</v>
      </c>
      <c r="AU206" s="61">
        <v>766.51933833582507</v>
      </c>
      <c r="AV206" s="137">
        <v>127.093103778799</v>
      </c>
      <c r="AW206" s="137">
        <v>164.18180508308879</v>
      </c>
      <c r="AX206" s="137">
        <v>184.76762126090821</v>
      </c>
      <c r="AY206" s="137">
        <v>199.64230717278599</v>
      </c>
      <c r="AZ206" s="61">
        <v>675.68483729558193</v>
      </c>
      <c r="BA206" s="137">
        <v>142.485209006312</v>
      </c>
      <c r="BC206" s="165">
        <f t="shared" si="38"/>
        <v>0.12110889395149571</v>
      </c>
      <c r="BD206" s="463"/>
    </row>
    <row r="207" spans="1:56" customFormat="1">
      <c r="A207" s="21"/>
      <c r="B207" s="85"/>
      <c r="C207" s="85"/>
      <c r="D207" s="85"/>
      <c r="E207" s="85"/>
      <c r="F207" s="85"/>
      <c r="G207" s="85"/>
      <c r="H207" s="85"/>
      <c r="I207" s="85"/>
      <c r="J207" s="85"/>
      <c r="K207" s="85"/>
      <c r="L207" s="85"/>
      <c r="M207" s="131"/>
      <c r="N207" s="131"/>
      <c r="O207" s="131"/>
      <c r="P207" s="131"/>
      <c r="Q207" s="85"/>
      <c r="R207" s="131"/>
      <c r="S207" s="131"/>
      <c r="T207" s="131"/>
      <c r="U207" s="131"/>
      <c r="V207" s="85"/>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402"/>
      <c r="AT207" s="131"/>
      <c r="AU207" s="131"/>
      <c r="AV207" s="131"/>
      <c r="AW207" s="131"/>
      <c r="AX207" s="131"/>
      <c r="AY207" s="131"/>
      <c r="AZ207" s="131"/>
      <c r="BA207" s="131"/>
      <c r="BC207" s="165"/>
      <c r="BD207" s="463"/>
    </row>
    <row r="208" spans="1:56" customFormat="1" ht="16.5" thickBot="1">
      <c r="A208" s="21"/>
      <c r="B208" s="115" t="s">
        <v>254</v>
      </c>
      <c r="C208" s="100"/>
      <c r="D208" s="100"/>
      <c r="E208" s="100"/>
      <c r="F208" s="100"/>
      <c r="G208" s="100"/>
      <c r="H208" s="100"/>
      <c r="I208" s="100"/>
      <c r="J208" s="100"/>
      <c r="K208" s="100"/>
      <c r="L208" s="100"/>
      <c r="M208" s="141"/>
      <c r="N208" s="141"/>
      <c r="O208" s="141"/>
      <c r="P208" s="141"/>
      <c r="Q208" s="100"/>
      <c r="R208" s="141"/>
      <c r="S208" s="141"/>
      <c r="T208" s="141"/>
      <c r="U208" s="141"/>
      <c r="V208" s="100"/>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411"/>
      <c r="AT208" s="141"/>
      <c r="AU208" s="141"/>
      <c r="AV208" s="141"/>
      <c r="AW208" s="141"/>
      <c r="AX208" s="141"/>
      <c r="AY208" s="141"/>
      <c r="AZ208" s="141"/>
      <c r="BA208" s="141"/>
      <c r="BC208" s="371"/>
      <c r="BD208" s="463"/>
    </row>
    <row r="209" spans="1:56" customFormat="1">
      <c r="A209" s="21"/>
      <c r="B209" s="85"/>
      <c r="C209" s="85"/>
      <c r="D209" s="85"/>
      <c r="E209" s="85"/>
      <c r="F209" s="85"/>
      <c r="G209" s="85"/>
      <c r="H209" s="85"/>
      <c r="I209" s="85"/>
      <c r="J209" s="85"/>
      <c r="K209" s="85"/>
      <c r="L209" s="85"/>
      <c r="M209" s="131"/>
      <c r="N209" s="131"/>
      <c r="O209" s="131"/>
      <c r="P209" s="131"/>
      <c r="Q209" s="85"/>
      <c r="R209" s="131"/>
      <c r="S209" s="131"/>
      <c r="T209" s="131"/>
      <c r="U209" s="131"/>
      <c r="V209" s="85"/>
      <c r="W209" s="131"/>
      <c r="X209" s="131"/>
      <c r="Y209" s="131"/>
      <c r="Z209" s="131"/>
      <c r="AA209" s="131"/>
      <c r="AB209" s="131"/>
      <c r="AC209" s="131"/>
      <c r="AD209" s="131"/>
      <c r="AE209" s="131"/>
      <c r="AF209" s="131"/>
      <c r="AG209" s="131"/>
      <c r="AH209" s="131"/>
      <c r="AI209" s="131"/>
      <c r="AJ209" s="131"/>
      <c r="AK209" s="131"/>
      <c r="AL209" s="131"/>
      <c r="AM209" s="138" t="str">
        <f>+$AM$13</f>
        <v>IFRS 17</v>
      </c>
      <c r="AN209" s="131"/>
      <c r="AO209" s="138" t="str">
        <f>+$AM$13</f>
        <v>IFRS 17</v>
      </c>
      <c r="AP209" s="131"/>
      <c r="AQ209" s="131"/>
      <c r="AR209" s="131"/>
      <c r="AS209" s="402" t="s">
        <v>596</v>
      </c>
      <c r="AT209" s="131"/>
      <c r="AU209" s="138" t="s">
        <v>596</v>
      </c>
      <c r="AV209" s="131"/>
      <c r="AW209" s="131"/>
      <c r="AX209" s="131"/>
      <c r="AY209" s="131"/>
      <c r="AZ209" s="131"/>
      <c r="BA209" s="131"/>
      <c r="BC209" s="372"/>
      <c r="BD209" s="463"/>
    </row>
    <row r="210" spans="1:56" customFormat="1" ht="25.5">
      <c r="A210" s="21"/>
      <c r="B210" s="333" t="s">
        <v>24</v>
      </c>
      <c r="C210" s="102" t="str">
        <f t="shared" ref="C210:BA210" si="40">C$14</f>
        <v>Q1-15
Underlying</v>
      </c>
      <c r="D210" s="102" t="str">
        <f t="shared" si="40"/>
        <v>Q2-15
Underlying</v>
      </c>
      <c r="E210" s="102" t="str">
        <f t="shared" si="40"/>
        <v>Q3-15
Underlying</v>
      </c>
      <c r="F210" s="102" t="str">
        <f t="shared" si="40"/>
        <v>Q4-15
Underlying</v>
      </c>
      <c r="G210" s="102" t="str">
        <f t="shared" si="40"/>
        <v>FY-2015
Underlying</v>
      </c>
      <c r="H210" s="102" t="str">
        <f t="shared" si="40"/>
        <v>Q1-16
Underlying</v>
      </c>
      <c r="I210" s="102" t="str">
        <f t="shared" si="40"/>
        <v>Q2-16
Underlying</v>
      </c>
      <c r="J210" s="102" t="str">
        <f t="shared" si="40"/>
        <v>Q3-16
Underlying</v>
      </c>
      <c r="K210" s="102" t="str">
        <f t="shared" si="40"/>
        <v>Q4-16
Underlying</v>
      </c>
      <c r="L210" s="102" t="str">
        <f t="shared" si="40"/>
        <v>FY-2016
Underlying</v>
      </c>
      <c r="M210" s="138" t="s">
        <v>540</v>
      </c>
      <c r="N210" s="138" t="s">
        <v>541</v>
      </c>
      <c r="O210" s="138" t="s">
        <v>542</v>
      </c>
      <c r="P210" s="138" t="s">
        <v>543</v>
      </c>
      <c r="Q210" s="102" t="s">
        <v>544</v>
      </c>
      <c r="R210" s="138" t="s">
        <v>545</v>
      </c>
      <c r="S210" s="138" t="s">
        <v>546</v>
      </c>
      <c r="T210" s="138" t="s">
        <v>547</v>
      </c>
      <c r="U210" s="138" t="s">
        <v>548</v>
      </c>
      <c r="V210" s="102" t="s">
        <v>549</v>
      </c>
      <c r="W210" s="138" t="s">
        <v>550</v>
      </c>
      <c r="X210" s="138" t="s">
        <v>551</v>
      </c>
      <c r="Y210" s="138" t="s">
        <v>552</v>
      </c>
      <c r="Z210" s="138" t="s">
        <v>553</v>
      </c>
      <c r="AA210" s="138" t="s">
        <v>554</v>
      </c>
      <c r="AB210" s="138" t="s">
        <v>555</v>
      </c>
      <c r="AC210" s="138" t="s">
        <v>556</v>
      </c>
      <c r="AD210" s="138" t="s">
        <v>557</v>
      </c>
      <c r="AE210" s="138" t="s">
        <v>558</v>
      </c>
      <c r="AF210" s="138" t="s">
        <v>559</v>
      </c>
      <c r="AG210" s="138" t="s">
        <v>560</v>
      </c>
      <c r="AH210" s="138" t="s">
        <v>561</v>
      </c>
      <c r="AI210" s="138" t="s">
        <v>562</v>
      </c>
      <c r="AJ210" s="138" t="s">
        <v>563</v>
      </c>
      <c r="AK210" s="138" t="s">
        <v>564</v>
      </c>
      <c r="AL210" s="138" t="s">
        <v>565</v>
      </c>
      <c r="AM210" s="138" t="str">
        <f t="shared" si="40"/>
        <v>Q1-22
Underlying</v>
      </c>
      <c r="AN210" s="138" t="s">
        <v>572</v>
      </c>
      <c r="AO210" s="138" t="str">
        <f t="shared" si="40"/>
        <v>Q2-22
Underlying</v>
      </c>
      <c r="AP210" s="138" t="s">
        <v>577</v>
      </c>
      <c r="AQ210" s="138" t="str">
        <f t="shared" si="40"/>
        <v>Q3-22
Underlying</v>
      </c>
      <c r="AR210" s="138" t="s">
        <v>602</v>
      </c>
      <c r="AS210" s="410" t="str">
        <f>AS191</f>
        <v>Q4-22
Underlying</v>
      </c>
      <c r="AT210" s="138" t="s">
        <v>603</v>
      </c>
      <c r="AU210" s="138" t="s">
        <v>609</v>
      </c>
      <c r="AV210" s="138" t="s">
        <v>607</v>
      </c>
      <c r="AW210" s="138" t="s">
        <v>616</v>
      </c>
      <c r="AX210" s="138" t="s">
        <v>621</v>
      </c>
      <c r="AY210" s="138" t="s">
        <v>629</v>
      </c>
      <c r="AZ210" s="138" t="s">
        <v>630</v>
      </c>
      <c r="BA210" s="138" t="str">
        <f t="shared" si="40"/>
        <v>Q1-24
Underlying</v>
      </c>
      <c r="BC210" s="370" t="str">
        <f>LEFT($AV:$AV,2)&amp;"/"&amp;LEFT(BA:BA,2)</f>
        <v>Q1/Q1</v>
      </c>
      <c r="BD210" s="463"/>
    </row>
    <row r="211" spans="1:56" customFormat="1">
      <c r="A211" s="21"/>
      <c r="B211" s="327"/>
      <c r="C211" s="85"/>
      <c r="D211" s="85"/>
      <c r="E211" s="85"/>
      <c r="F211" s="85"/>
      <c r="G211" s="85"/>
      <c r="H211" s="85"/>
      <c r="I211" s="85"/>
      <c r="J211" s="85"/>
      <c r="K211" s="85"/>
      <c r="L211" s="85"/>
      <c r="M211" s="131"/>
      <c r="N211" s="131"/>
      <c r="O211" s="131"/>
      <c r="P211" s="131"/>
      <c r="Q211" s="85"/>
      <c r="R211" s="131"/>
      <c r="S211" s="131"/>
      <c r="T211" s="131"/>
      <c r="U211" s="131"/>
      <c r="V211" s="85"/>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402"/>
      <c r="AT211" s="131"/>
      <c r="AU211" s="131"/>
      <c r="AV211" s="131"/>
      <c r="AW211" s="131"/>
      <c r="AX211" s="131"/>
      <c r="AY211" s="131"/>
      <c r="AZ211" s="131"/>
      <c r="BA211" s="131"/>
      <c r="BC211" s="341"/>
      <c r="BD211" s="463"/>
    </row>
    <row r="212" spans="1:56" customFormat="1">
      <c r="A212" s="21" t="s">
        <v>255</v>
      </c>
      <c r="B212" s="328" t="s">
        <v>26</v>
      </c>
      <c r="C212" s="60">
        <v>519</v>
      </c>
      <c r="D212" s="60">
        <v>534</v>
      </c>
      <c r="E212" s="60">
        <v>531</v>
      </c>
      <c r="F212" s="74">
        <v>515</v>
      </c>
      <c r="G212" s="75">
        <f t="shared" ref="G212:G225" si="41">SUM(C212:F212)</f>
        <v>2099</v>
      </c>
      <c r="H212" s="74">
        <v>517.36</v>
      </c>
      <c r="I212" s="74">
        <v>521.98099999999999</v>
      </c>
      <c r="J212" s="74">
        <v>526.303</v>
      </c>
      <c r="K212" s="74">
        <v>541.18600000000004</v>
      </c>
      <c r="L212" s="75">
        <v>2106.83</v>
      </c>
      <c r="M212" s="139">
        <v>559.053</v>
      </c>
      <c r="N212" s="139">
        <v>548.75</v>
      </c>
      <c r="O212" s="139">
        <v>540.17700000000002</v>
      </c>
      <c r="P212" s="139">
        <v>539.077</v>
      </c>
      <c r="Q212" s="75">
        <v>2187.0569999999998</v>
      </c>
      <c r="R212" s="139">
        <v>551.42499999999995</v>
      </c>
      <c r="S212" s="139">
        <v>550.75699999999995</v>
      </c>
      <c r="T212" s="139">
        <v>553.90599999999995</v>
      </c>
      <c r="U212" s="139">
        <v>548.11099999999999</v>
      </c>
      <c r="V212" s="75">
        <v>2204.1990000000001</v>
      </c>
      <c r="W212" s="139">
        <v>540.88499999999999</v>
      </c>
      <c r="X212" s="139">
        <v>550.93799999999999</v>
      </c>
      <c r="Y212" s="139">
        <v>529.36500000000001</v>
      </c>
      <c r="Z212" s="139">
        <v>522.71900000000005</v>
      </c>
      <c r="AA212" s="75">
        <v>2143.9070000000002</v>
      </c>
      <c r="AB212" s="139">
        <v>518.20299999999997</v>
      </c>
      <c r="AC212" s="139">
        <v>485.01100000000002</v>
      </c>
      <c r="AD212" s="139">
        <v>487.565</v>
      </c>
      <c r="AE212" s="139">
        <v>501.81099999999998</v>
      </c>
      <c r="AF212" s="75">
        <v>1992.59</v>
      </c>
      <c r="AG212" s="139">
        <v>502.279</v>
      </c>
      <c r="AH212" s="139">
        <v>512.53499999999997</v>
      </c>
      <c r="AI212" s="139">
        <v>553.36300000000006</v>
      </c>
      <c r="AJ212" s="139">
        <v>529.75400000000002</v>
      </c>
      <c r="AK212" s="75">
        <v>2097.931</v>
      </c>
      <c r="AL212" s="139">
        <v>527.56700000000001</v>
      </c>
      <c r="AM212" s="139">
        <v>527.56700000000001</v>
      </c>
      <c r="AN212" s="139">
        <v>526.60599999999999</v>
      </c>
      <c r="AO212" s="139">
        <v>526.60599999999999</v>
      </c>
      <c r="AP212" s="139">
        <v>542.47500000000002</v>
      </c>
      <c r="AQ212" s="280">
        <v>542.47499999999991</v>
      </c>
      <c r="AR212" s="139">
        <v>529.70600000000002</v>
      </c>
      <c r="AS212" s="280">
        <f>AU212-AM212-AO212-AQ212</f>
        <v>529.7059999999999</v>
      </c>
      <c r="AT212" s="75">
        <v>2126.3539999999998</v>
      </c>
      <c r="AU212" s="75">
        <v>2126.3539999999998</v>
      </c>
      <c r="AV212" s="139">
        <v>510.096</v>
      </c>
      <c r="AW212" s="139">
        <v>682.09616798718901</v>
      </c>
      <c r="AX212" s="139">
        <v>706.57142172634508</v>
      </c>
      <c r="AY212" s="139">
        <v>690.49046617813894</v>
      </c>
      <c r="AZ212" s="75">
        <v>2589.2540558916699</v>
      </c>
      <c r="BA212" s="139">
        <v>669.315914274683</v>
      </c>
      <c r="BC212" s="165">
        <f t="shared" ref="BC212:BC225" si="42">IF(ISERROR($BA212/AV212),"ns",IF($BA212/AV212&gt;200%,"x"&amp;(ROUND($BA212/AV212,1)),IF($BA212/AV212&lt;0,"ns",$BA212/AV212-1)))</f>
        <v>0.31213715511331785</v>
      </c>
      <c r="BD212" s="463"/>
    </row>
    <row r="213" spans="1:56" customFormat="1">
      <c r="A213" s="21" t="s">
        <v>256</v>
      </c>
      <c r="B213" s="329" t="s">
        <v>28</v>
      </c>
      <c r="C213" s="98">
        <v>-283</v>
      </c>
      <c r="D213" s="98">
        <v>-253</v>
      </c>
      <c r="E213" s="98">
        <v>-248</v>
      </c>
      <c r="F213" s="72">
        <v>-272</v>
      </c>
      <c r="G213" s="73">
        <f t="shared" si="41"/>
        <v>-1056</v>
      </c>
      <c r="H213" s="92">
        <v>-278.75200000000001</v>
      </c>
      <c r="I213" s="92">
        <v>-261.10199999999998</v>
      </c>
      <c r="J213" s="92">
        <v>-262.142</v>
      </c>
      <c r="K213" s="92">
        <v>-298.375</v>
      </c>
      <c r="L213" s="93">
        <v>-1100.3710000000001</v>
      </c>
      <c r="M213" s="92">
        <v>-284.26</v>
      </c>
      <c r="N213" s="92">
        <v>-265.15199999999999</v>
      </c>
      <c r="O213" s="92">
        <v>-269.78699999999998</v>
      </c>
      <c r="P213" s="92">
        <v>-305.27600000000001</v>
      </c>
      <c r="Q213" s="93">
        <v>-1124.4749999999999</v>
      </c>
      <c r="R213" s="92">
        <v>-290.49099999999999</v>
      </c>
      <c r="S213" s="92">
        <v>-243.84800000000001</v>
      </c>
      <c r="T213" s="92">
        <v>-269.05799999999999</v>
      </c>
      <c r="U213" s="92">
        <v>-283.78699999999998</v>
      </c>
      <c r="V213" s="93">
        <v>-1087.184</v>
      </c>
      <c r="W213" s="92">
        <v>-277.87799999999999</v>
      </c>
      <c r="X213" s="92">
        <v>-259.02300000000002</v>
      </c>
      <c r="Y213" s="92">
        <v>-269.86</v>
      </c>
      <c r="Z213" s="92">
        <v>-261.33300000000003</v>
      </c>
      <c r="AA213" s="93">
        <v>-1068.0940000000001</v>
      </c>
      <c r="AB213" s="92">
        <v>-288.15499999999997</v>
      </c>
      <c r="AC213" s="92">
        <v>-238.29599999999999</v>
      </c>
      <c r="AD213" s="92">
        <v>-218.26300000000001</v>
      </c>
      <c r="AE213" s="92">
        <v>-241.322</v>
      </c>
      <c r="AF213" s="93">
        <v>-986.03599999999994</v>
      </c>
      <c r="AG213" s="92">
        <v>-268.95100000000002</v>
      </c>
      <c r="AH213" s="92">
        <v>-249.779</v>
      </c>
      <c r="AI213" s="92">
        <v>-290.39400000000001</v>
      </c>
      <c r="AJ213" s="92">
        <v>-269.00400000000002</v>
      </c>
      <c r="AK213" s="93">
        <v>-1078.1279999999999</v>
      </c>
      <c r="AL213" s="92">
        <v>-294.28399999999999</v>
      </c>
      <c r="AM213" s="92">
        <v>-294.28399999999999</v>
      </c>
      <c r="AN213" s="92">
        <v>-270.64299999999997</v>
      </c>
      <c r="AO213" s="92">
        <v>-270.64300000000003</v>
      </c>
      <c r="AP213" s="92">
        <v>-268.32499999999999</v>
      </c>
      <c r="AQ213" s="346">
        <v>-268.32499999999993</v>
      </c>
      <c r="AR213" s="92">
        <v>-261.71699999999998</v>
      </c>
      <c r="AS213" s="406">
        <f t="shared" ref="AS213:AS225" si="43">AU213-AM213-AO213-AQ213</f>
        <v>-261.7170000000001</v>
      </c>
      <c r="AT213" s="93">
        <v>-1094.9690000000001</v>
      </c>
      <c r="AU213" s="93">
        <v>-1094.9690000000001</v>
      </c>
      <c r="AV213" s="92">
        <v>-292.84899999999999</v>
      </c>
      <c r="AW213" s="92">
        <v>-314.09536264766297</v>
      </c>
      <c r="AX213" s="92">
        <v>-329.74697191432301</v>
      </c>
      <c r="AY213" s="92">
        <v>-353.94671602807796</v>
      </c>
      <c r="AZ213" s="93">
        <v>-1290.6380505900599</v>
      </c>
      <c r="BA213" s="92">
        <v>-354.62969958428602</v>
      </c>
      <c r="BC213" s="165">
        <f t="shared" si="42"/>
        <v>0.21096435222345322</v>
      </c>
      <c r="BD213" s="463"/>
    </row>
    <row r="214" spans="1:56" customFormat="1">
      <c r="A214" s="94" t="s">
        <v>257</v>
      </c>
      <c r="B214" s="330" t="s">
        <v>30</v>
      </c>
      <c r="C214" s="95"/>
      <c r="D214" s="95"/>
      <c r="E214" s="95"/>
      <c r="F214" s="96"/>
      <c r="G214" s="97"/>
      <c r="H214" s="96">
        <v>-5.87</v>
      </c>
      <c r="I214" s="96">
        <v>-2.2999999999999998</v>
      </c>
      <c r="J214" s="96">
        <v>0</v>
      </c>
      <c r="K214" s="96">
        <v>0</v>
      </c>
      <c r="L214" s="97">
        <v>-8.17</v>
      </c>
      <c r="M214" s="96">
        <v>-8.16</v>
      </c>
      <c r="N214" s="96">
        <v>-0.33000000000000007</v>
      </c>
      <c r="O214" s="96">
        <v>0</v>
      </c>
      <c r="P214" s="96">
        <v>0</v>
      </c>
      <c r="Q214" s="97">
        <v>-8.49</v>
      </c>
      <c r="R214" s="96">
        <v>-10.043808418674899</v>
      </c>
      <c r="S214" s="96">
        <v>-0.194427836625232</v>
      </c>
      <c r="T214" s="96">
        <v>0</v>
      </c>
      <c r="U214" s="96">
        <v>0</v>
      </c>
      <c r="V214" s="97">
        <v>-10.238236255300132</v>
      </c>
      <c r="W214" s="96">
        <v>-10.3</v>
      </c>
      <c r="X214" s="96">
        <v>-0.46899593000000017</v>
      </c>
      <c r="Y214" s="96">
        <v>0</v>
      </c>
      <c r="Z214" s="96">
        <v>-6.9999998686398612E-8</v>
      </c>
      <c r="AA214" s="97">
        <v>-10.768996</v>
      </c>
      <c r="AB214" s="96">
        <v>-11.41936229110291</v>
      </c>
      <c r="AC214" s="96">
        <v>1.8484837311029096</v>
      </c>
      <c r="AD214" s="96">
        <v>0</v>
      </c>
      <c r="AE214" s="96">
        <v>0</v>
      </c>
      <c r="AF214" s="97">
        <v>-9.5708785600000006</v>
      </c>
      <c r="AG214" s="96">
        <v>-10.589989790134911</v>
      </c>
      <c r="AH214" s="96">
        <v>0.78902923013491133</v>
      </c>
      <c r="AI214" s="96">
        <v>0</v>
      </c>
      <c r="AJ214" s="96">
        <v>0</v>
      </c>
      <c r="AK214" s="97">
        <v>-9.80096056</v>
      </c>
      <c r="AL214" s="96">
        <v>-17.141206709999999</v>
      </c>
      <c r="AM214" s="96">
        <v>-17.141206709999999</v>
      </c>
      <c r="AN214" s="96">
        <v>0.94503149000000164</v>
      </c>
      <c r="AO214" s="96">
        <v>0.94503149000000164</v>
      </c>
      <c r="AP214" s="96">
        <v>0</v>
      </c>
      <c r="AQ214" s="347">
        <v>0</v>
      </c>
      <c r="AR214" s="96">
        <v>0</v>
      </c>
      <c r="AS214" s="347">
        <f t="shared" si="43"/>
        <v>0</v>
      </c>
      <c r="AT214" s="97">
        <v>-16.196175219999997</v>
      </c>
      <c r="AU214" s="97">
        <v>-16.196175219999997</v>
      </c>
      <c r="AV214" s="96">
        <v>-15.715445939999999</v>
      </c>
      <c r="AW214" s="96">
        <v>2.3873187999999992</v>
      </c>
      <c r="AX214" s="96">
        <v>0</v>
      </c>
      <c r="AY214" s="96">
        <v>0</v>
      </c>
      <c r="AZ214" s="97">
        <v>-13.328127139999999</v>
      </c>
      <c r="BA214" s="96">
        <v>0</v>
      </c>
      <c r="BC214" s="165">
        <f t="shared" si="42"/>
        <v>-1</v>
      </c>
      <c r="BD214" s="463"/>
    </row>
    <row r="215" spans="1:56" customFormat="1">
      <c r="A215" s="21" t="s">
        <v>258</v>
      </c>
      <c r="B215" s="328" t="s">
        <v>32</v>
      </c>
      <c r="C215" s="60">
        <v>236</v>
      </c>
      <c r="D215" s="60">
        <v>281</v>
      </c>
      <c r="E215" s="60">
        <v>283</v>
      </c>
      <c r="F215" s="74">
        <v>243</v>
      </c>
      <c r="G215" s="75">
        <f t="shared" si="41"/>
        <v>1043</v>
      </c>
      <c r="H215" s="74">
        <v>238.608</v>
      </c>
      <c r="I215" s="74">
        <v>260.87900000000002</v>
      </c>
      <c r="J215" s="74">
        <v>264.161</v>
      </c>
      <c r="K215" s="74">
        <v>242.81100000000001</v>
      </c>
      <c r="L215" s="75">
        <v>1006.4589999999999</v>
      </c>
      <c r="M215" s="139">
        <v>274.79300000000001</v>
      </c>
      <c r="N215" s="139">
        <v>283.59800000000001</v>
      </c>
      <c r="O215" s="139">
        <v>270.39</v>
      </c>
      <c r="P215" s="139">
        <v>233.80099999999999</v>
      </c>
      <c r="Q215" s="75">
        <v>1062.5820000000001</v>
      </c>
      <c r="R215" s="139">
        <v>260.93400000000003</v>
      </c>
      <c r="S215" s="139">
        <v>306.90899999999999</v>
      </c>
      <c r="T215" s="139">
        <v>284.84800000000001</v>
      </c>
      <c r="U215" s="139">
        <v>264.32400000000001</v>
      </c>
      <c r="V215" s="75">
        <v>1117.0150000000001</v>
      </c>
      <c r="W215" s="139">
        <v>263.00700000000001</v>
      </c>
      <c r="X215" s="139">
        <v>291.91500000000002</v>
      </c>
      <c r="Y215" s="139">
        <v>259.505</v>
      </c>
      <c r="Z215" s="139">
        <v>261.38600000000002</v>
      </c>
      <c r="AA215" s="75">
        <v>1075.8130000000001</v>
      </c>
      <c r="AB215" s="139">
        <v>230.048</v>
      </c>
      <c r="AC215" s="139">
        <v>246.715</v>
      </c>
      <c r="AD215" s="139">
        <v>269.30200000000002</v>
      </c>
      <c r="AE215" s="139">
        <v>260.48899999999998</v>
      </c>
      <c r="AF215" s="75">
        <v>1006.554</v>
      </c>
      <c r="AG215" s="139">
        <v>233.328</v>
      </c>
      <c r="AH215" s="139">
        <v>262.75599999999997</v>
      </c>
      <c r="AI215" s="139">
        <v>262.96899999999999</v>
      </c>
      <c r="AJ215" s="139">
        <v>260.75</v>
      </c>
      <c r="AK215" s="75">
        <v>1019.803</v>
      </c>
      <c r="AL215" s="139">
        <v>233.28299999999999</v>
      </c>
      <c r="AM215" s="139">
        <v>233.28299999999999</v>
      </c>
      <c r="AN215" s="139">
        <v>255.96299999999999</v>
      </c>
      <c r="AO215" s="139">
        <v>255.96299999999999</v>
      </c>
      <c r="AP215" s="139">
        <v>274.14999999999998</v>
      </c>
      <c r="AQ215" s="280">
        <v>274.14999999999998</v>
      </c>
      <c r="AR215" s="139">
        <v>267.98899999999998</v>
      </c>
      <c r="AS215" s="280">
        <f t="shared" si="43"/>
        <v>267.98900000000003</v>
      </c>
      <c r="AT215" s="75">
        <v>1031.385</v>
      </c>
      <c r="AU215" s="75">
        <v>1031.385</v>
      </c>
      <c r="AV215" s="139">
        <v>217.24700000000001</v>
      </c>
      <c r="AW215" s="139">
        <v>368.00080533952598</v>
      </c>
      <c r="AX215" s="139">
        <v>376.82444981202303</v>
      </c>
      <c r="AY215" s="139">
        <v>336.54375015006104</v>
      </c>
      <c r="AZ215" s="75">
        <v>1298.6160053016101</v>
      </c>
      <c r="BA215" s="139">
        <v>314.68621469039698</v>
      </c>
      <c r="BC215" s="165">
        <f t="shared" si="42"/>
        <v>0.44851811389983265</v>
      </c>
      <c r="BD215" s="463"/>
    </row>
    <row r="216" spans="1:56" customFormat="1">
      <c r="A216" s="21" t="s">
        <v>259</v>
      </c>
      <c r="B216" s="329" t="s">
        <v>34</v>
      </c>
      <c r="C216" s="98">
        <v>-188</v>
      </c>
      <c r="D216" s="98">
        <v>-168</v>
      </c>
      <c r="E216" s="98">
        <v>-140</v>
      </c>
      <c r="F216" s="72">
        <v>-85</v>
      </c>
      <c r="G216" s="73">
        <f t="shared" si="41"/>
        <v>-581</v>
      </c>
      <c r="H216" s="72">
        <v>-105.54600000000001</v>
      </c>
      <c r="I216" s="72">
        <v>-142.245</v>
      </c>
      <c r="J216" s="72">
        <v>-139.386</v>
      </c>
      <c r="K216" s="72">
        <v>-107.386</v>
      </c>
      <c r="L216" s="73">
        <v>-494.56299999999999</v>
      </c>
      <c r="M216" s="136">
        <v>-82.21</v>
      </c>
      <c r="N216" s="136">
        <v>-107.02200000000001</v>
      </c>
      <c r="O216" s="136">
        <v>-114.45399999999999</v>
      </c>
      <c r="P216" s="136">
        <v>-87.436000000000007</v>
      </c>
      <c r="Q216" s="73">
        <v>-391.12200000000001</v>
      </c>
      <c r="R216" s="136">
        <v>-89.888000000000005</v>
      </c>
      <c r="S216" s="136">
        <v>-115.285</v>
      </c>
      <c r="T216" s="136">
        <v>-126.044</v>
      </c>
      <c r="U216" s="136">
        <v>-82.134</v>
      </c>
      <c r="V216" s="73">
        <v>-413.351</v>
      </c>
      <c r="W216" s="136">
        <v>-96.316000000000003</v>
      </c>
      <c r="X216" s="136">
        <v>-117.69499999999999</v>
      </c>
      <c r="Y216" s="136">
        <v>-121.22499999999999</v>
      </c>
      <c r="Z216" s="136">
        <v>-115.46599999999999</v>
      </c>
      <c r="AA216" s="73">
        <v>-450.702</v>
      </c>
      <c r="AB216" s="136">
        <v>-164.018</v>
      </c>
      <c r="AC216" s="136">
        <v>-217.821</v>
      </c>
      <c r="AD216" s="136">
        <v>-126.629</v>
      </c>
      <c r="AE216" s="136">
        <v>-128.214</v>
      </c>
      <c r="AF216" s="73">
        <v>-636.68200000000002</v>
      </c>
      <c r="AG216" s="136">
        <v>-114.166</v>
      </c>
      <c r="AH216" s="136">
        <v>-118.736</v>
      </c>
      <c r="AI216" s="136">
        <v>-91.947999999999993</v>
      </c>
      <c r="AJ216" s="136">
        <v>-120.494</v>
      </c>
      <c r="AK216" s="73">
        <v>-445.34399999999999</v>
      </c>
      <c r="AL216" s="136">
        <v>-117.06</v>
      </c>
      <c r="AM216" s="136">
        <v>-117.06</v>
      </c>
      <c r="AN216" s="136">
        <v>-99.869</v>
      </c>
      <c r="AO216" s="136">
        <v>-99.869</v>
      </c>
      <c r="AP216" s="136">
        <v>-141.202</v>
      </c>
      <c r="AQ216" s="279">
        <v>-141.20199999999997</v>
      </c>
      <c r="AR216" s="136">
        <v>-122.239</v>
      </c>
      <c r="AS216" s="279">
        <f t="shared" si="43"/>
        <v>-122.23900000000006</v>
      </c>
      <c r="AT216" s="73">
        <v>-480.37</v>
      </c>
      <c r="AU216" s="73">
        <v>-480.37</v>
      </c>
      <c r="AV216" s="136">
        <v>-146.667</v>
      </c>
      <c r="AW216" s="136">
        <v>-200.69417553717301</v>
      </c>
      <c r="AX216" s="136">
        <v>-206.045192797808</v>
      </c>
      <c r="AY216" s="136">
        <v>-169.984101953172</v>
      </c>
      <c r="AZ216" s="73">
        <v>-723.39047028815298</v>
      </c>
      <c r="BA216" s="136">
        <v>-199.399696634874</v>
      </c>
      <c r="BC216" s="165">
        <f t="shared" si="42"/>
        <v>0.35954029628255846</v>
      </c>
      <c r="BD216" s="463"/>
    </row>
    <row r="217" spans="1:56" customFormat="1">
      <c r="A217" s="21" t="s">
        <v>260</v>
      </c>
      <c r="B217" s="329" t="s">
        <v>38</v>
      </c>
      <c r="C217" s="98">
        <v>43</v>
      </c>
      <c r="D217" s="98">
        <v>45</v>
      </c>
      <c r="E217" s="98">
        <v>44</v>
      </c>
      <c r="F217" s="72">
        <v>32</v>
      </c>
      <c r="G217" s="73">
        <f t="shared" si="41"/>
        <v>164</v>
      </c>
      <c r="H217" s="72">
        <v>46.0220612847952</v>
      </c>
      <c r="I217" s="72">
        <v>50.563356385004397</v>
      </c>
      <c r="J217" s="72">
        <v>55.299945133415797</v>
      </c>
      <c r="K217" s="72">
        <v>55.611409234548802</v>
      </c>
      <c r="L217" s="73">
        <v>207.496772037764</v>
      </c>
      <c r="M217" s="136">
        <v>65.500575453834699</v>
      </c>
      <c r="N217" s="136">
        <v>49.3780145951024</v>
      </c>
      <c r="O217" s="136">
        <v>68.120125633479404</v>
      </c>
      <c r="P217" s="136">
        <v>58.167738711713902</v>
      </c>
      <c r="Q217" s="73">
        <v>241.16645439413</v>
      </c>
      <c r="R217" s="136">
        <v>62.0082779238992</v>
      </c>
      <c r="S217" s="136">
        <v>64.541606949217496</v>
      </c>
      <c r="T217" s="136">
        <v>62.984021717504397</v>
      </c>
      <c r="U217" s="136">
        <v>64.713192225614179</v>
      </c>
      <c r="V217" s="73">
        <v>254.247098816235</v>
      </c>
      <c r="W217" s="136">
        <v>78.125004996224305</v>
      </c>
      <c r="X217" s="136">
        <v>78.311029753818403</v>
      </c>
      <c r="Y217" s="136">
        <v>74.182445744092604</v>
      </c>
      <c r="Z217" s="136">
        <v>64.865428184590996</v>
      </c>
      <c r="AA217" s="73">
        <v>295.48390867872598</v>
      </c>
      <c r="AB217" s="136">
        <v>71.786847657429206</v>
      </c>
      <c r="AC217" s="136">
        <v>60.496168701118499</v>
      </c>
      <c r="AD217" s="136">
        <v>72.059087843483695</v>
      </c>
      <c r="AE217" s="136">
        <v>50.163251161811004</v>
      </c>
      <c r="AF217" s="73">
        <v>254.50535536384302</v>
      </c>
      <c r="AG217" s="136">
        <v>74.110636199517401</v>
      </c>
      <c r="AH217" s="136">
        <v>82.360387227747594</v>
      </c>
      <c r="AI217" s="136">
        <v>79.082288539432795</v>
      </c>
      <c r="AJ217" s="136">
        <v>66.914909760356693</v>
      </c>
      <c r="AK217" s="73">
        <v>302.46822172705498</v>
      </c>
      <c r="AL217" s="136">
        <v>80.098261624961197</v>
      </c>
      <c r="AM217" s="136">
        <v>80.098261624961197</v>
      </c>
      <c r="AN217" s="136">
        <v>78.148193150531199</v>
      </c>
      <c r="AO217" s="136">
        <v>78.148193150530801</v>
      </c>
      <c r="AP217" s="136">
        <v>82.150768497177395</v>
      </c>
      <c r="AQ217" s="279">
        <v>82.150768497178007</v>
      </c>
      <c r="AR217" s="136">
        <v>75.9151670670242</v>
      </c>
      <c r="AS217" s="279">
        <f t="shared" si="43"/>
        <v>75.915167067023987</v>
      </c>
      <c r="AT217" s="73">
        <v>316.31239033969399</v>
      </c>
      <c r="AU217" s="73">
        <v>316.31239033969399</v>
      </c>
      <c r="AV217" s="136">
        <v>74.127219258274707</v>
      </c>
      <c r="AW217" s="136">
        <v>25.938335400634998</v>
      </c>
      <c r="AX217" s="136">
        <v>31.358864881973922</v>
      </c>
      <c r="AY217" s="136">
        <v>41.094538280795803</v>
      </c>
      <c r="AZ217" s="73">
        <v>172.51895782167901</v>
      </c>
      <c r="BA217" s="136">
        <v>32.036196361492301</v>
      </c>
      <c r="BC217" s="165">
        <f t="shared" si="42"/>
        <v>-0.5678214199581465</v>
      </c>
      <c r="BD217" s="463"/>
    </row>
    <row r="218" spans="1:56" customFormat="1">
      <c r="A218" s="21" t="s">
        <v>261</v>
      </c>
      <c r="B218" s="329" t="s">
        <v>40</v>
      </c>
      <c r="C218" s="98">
        <v>0</v>
      </c>
      <c r="D218" s="98">
        <v>0</v>
      </c>
      <c r="E218" s="98">
        <v>0</v>
      </c>
      <c r="F218" s="72">
        <v>4</v>
      </c>
      <c r="G218" s="73">
        <f t="shared" si="41"/>
        <v>4</v>
      </c>
      <c r="H218" s="72">
        <v>8.0000000000000002E-3</v>
      </c>
      <c r="I218" s="72">
        <v>-1.6739999999999999</v>
      </c>
      <c r="J218" s="72">
        <v>-1.2E-2</v>
      </c>
      <c r="K218" s="72">
        <v>-7.9000000000000001E-2</v>
      </c>
      <c r="L218" s="73">
        <v>-1.7569999999999999</v>
      </c>
      <c r="M218" s="136">
        <v>-2E-3</v>
      </c>
      <c r="N218" s="136">
        <v>1.0999999999999999E-2</v>
      </c>
      <c r="O218" s="136">
        <v>-1.177</v>
      </c>
      <c r="P218" s="136">
        <v>0.11799999999999999</v>
      </c>
      <c r="Q218" s="73">
        <v>-1.05</v>
      </c>
      <c r="R218" s="136">
        <v>0.121</v>
      </c>
      <c r="S218" s="136">
        <v>0.51100000000000001</v>
      </c>
      <c r="T218" s="136">
        <v>0.72</v>
      </c>
      <c r="U218" s="136">
        <v>-0.34899999999999998</v>
      </c>
      <c r="V218" s="73">
        <v>1.0029999999999999</v>
      </c>
      <c r="W218" s="136">
        <v>2.8000000000000001E-2</v>
      </c>
      <c r="X218" s="136">
        <v>0.36199999999999999</v>
      </c>
      <c r="Y218" s="136">
        <v>-2.4E-2</v>
      </c>
      <c r="Z218" s="136">
        <v>-0.55100000000000005</v>
      </c>
      <c r="AA218" s="73">
        <v>-0.185</v>
      </c>
      <c r="AB218" s="136">
        <v>0.44</v>
      </c>
      <c r="AC218" s="136">
        <v>11.955</v>
      </c>
      <c r="AD218" s="136">
        <v>-9.8170000000000002</v>
      </c>
      <c r="AE218" s="136">
        <v>-4.242</v>
      </c>
      <c r="AF218" s="73">
        <v>-1.6639999999999999</v>
      </c>
      <c r="AG218" s="136">
        <v>-0.23699999999999999</v>
      </c>
      <c r="AH218" s="136">
        <v>12.444000000000001</v>
      </c>
      <c r="AI218" s="136">
        <v>-6.9530000000000003</v>
      </c>
      <c r="AJ218" s="136">
        <v>-6.782</v>
      </c>
      <c r="AK218" s="73">
        <v>-1.528</v>
      </c>
      <c r="AL218" s="136">
        <v>3.7999999999999999E-2</v>
      </c>
      <c r="AM218" s="136">
        <v>3.7999999999999999E-2</v>
      </c>
      <c r="AN218" s="136">
        <v>-2.282</v>
      </c>
      <c r="AO218" s="136">
        <v>-2.282</v>
      </c>
      <c r="AP218" s="136">
        <v>-0.99099999999999999</v>
      </c>
      <c r="AQ218" s="279">
        <v>-0.99099999999999966</v>
      </c>
      <c r="AR218" s="136">
        <v>-2.4220000000000002</v>
      </c>
      <c r="AS218" s="279">
        <f t="shared" si="43"/>
        <v>-2.4220000000000006</v>
      </c>
      <c r="AT218" s="73">
        <v>-5.657</v>
      </c>
      <c r="AU218" s="73">
        <v>-5.657</v>
      </c>
      <c r="AV218" s="136">
        <v>-3.0379999999999998</v>
      </c>
      <c r="AW218" s="136">
        <v>-1.5069629066162058</v>
      </c>
      <c r="AX218" s="136">
        <v>-3.7000000033838063</v>
      </c>
      <c r="AY218" s="136">
        <v>-2.379</v>
      </c>
      <c r="AZ218" s="73">
        <v>-10.623962910000017</v>
      </c>
      <c r="BA218" s="136">
        <v>-0.503</v>
      </c>
      <c r="BC218" s="165">
        <f t="shared" si="42"/>
        <v>-0.83443054641211323</v>
      </c>
      <c r="BD218" s="463"/>
    </row>
    <row r="219" spans="1:56" customFormat="1">
      <c r="A219" s="21" t="s">
        <v>262</v>
      </c>
      <c r="B219" s="329" t="s">
        <v>42</v>
      </c>
      <c r="C219" s="98">
        <v>0</v>
      </c>
      <c r="D219" s="98">
        <v>0</v>
      </c>
      <c r="E219" s="98">
        <v>0</v>
      </c>
      <c r="F219" s="72">
        <v>0</v>
      </c>
      <c r="G219" s="73">
        <f t="shared" si="41"/>
        <v>0</v>
      </c>
      <c r="H219" s="72">
        <v>0</v>
      </c>
      <c r="I219" s="72">
        <v>0</v>
      </c>
      <c r="J219" s="72">
        <v>0</v>
      </c>
      <c r="K219" s="72">
        <v>0</v>
      </c>
      <c r="L219" s="73">
        <v>0</v>
      </c>
      <c r="M219" s="136">
        <v>0</v>
      </c>
      <c r="N219" s="136">
        <v>0</v>
      </c>
      <c r="O219" s="136">
        <v>0</v>
      </c>
      <c r="P219" s="136">
        <v>0</v>
      </c>
      <c r="Q219" s="73">
        <v>0</v>
      </c>
      <c r="R219" s="136">
        <v>0</v>
      </c>
      <c r="S219" s="136">
        <v>0</v>
      </c>
      <c r="T219" s="136">
        <v>0</v>
      </c>
      <c r="U219" s="136">
        <v>0</v>
      </c>
      <c r="V219" s="73">
        <v>0</v>
      </c>
      <c r="W219" s="136">
        <v>0</v>
      </c>
      <c r="X219" s="136">
        <v>0</v>
      </c>
      <c r="Y219" s="136">
        <v>0</v>
      </c>
      <c r="Z219" s="136">
        <v>0</v>
      </c>
      <c r="AA219" s="73">
        <v>0</v>
      </c>
      <c r="AB219" s="136">
        <v>0</v>
      </c>
      <c r="AC219" s="136">
        <v>0</v>
      </c>
      <c r="AD219" s="136">
        <v>0</v>
      </c>
      <c r="AE219" s="136">
        <v>0</v>
      </c>
      <c r="AF219" s="73">
        <v>0</v>
      </c>
      <c r="AG219" s="136">
        <v>0</v>
      </c>
      <c r="AH219" s="136">
        <v>0</v>
      </c>
      <c r="AI219" s="136">
        <v>0</v>
      </c>
      <c r="AJ219" s="136">
        <v>0</v>
      </c>
      <c r="AK219" s="73">
        <v>0</v>
      </c>
      <c r="AL219" s="136">
        <v>0</v>
      </c>
      <c r="AM219" s="136">
        <v>0</v>
      </c>
      <c r="AN219" s="136">
        <v>0</v>
      </c>
      <c r="AO219" s="136">
        <v>0</v>
      </c>
      <c r="AP219" s="136">
        <v>0</v>
      </c>
      <c r="AQ219" s="279">
        <v>0</v>
      </c>
      <c r="AR219" s="136">
        <v>0</v>
      </c>
      <c r="AS219" s="279">
        <f t="shared" si="43"/>
        <v>0</v>
      </c>
      <c r="AT219" s="73">
        <v>0</v>
      </c>
      <c r="AU219" s="73">
        <v>0</v>
      </c>
      <c r="AV219" s="136">
        <v>0</v>
      </c>
      <c r="AW219" s="136">
        <v>0</v>
      </c>
      <c r="AX219" s="136">
        <v>0</v>
      </c>
      <c r="AY219" s="136">
        <v>0</v>
      </c>
      <c r="AZ219" s="73">
        <v>0</v>
      </c>
      <c r="BA219" s="136">
        <v>0</v>
      </c>
      <c r="BC219" s="165" t="str">
        <f t="shared" si="42"/>
        <v>ns</v>
      </c>
      <c r="BD219" s="463"/>
    </row>
    <row r="220" spans="1:56" customFormat="1">
      <c r="A220" s="21" t="s">
        <v>263</v>
      </c>
      <c r="B220" s="328" t="s">
        <v>44</v>
      </c>
      <c r="C220" s="60">
        <v>91</v>
      </c>
      <c r="D220" s="60">
        <v>158</v>
      </c>
      <c r="E220" s="60">
        <v>187</v>
      </c>
      <c r="F220" s="74">
        <v>194</v>
      </c>
      <c r="G220" s="75">
        <f t="shared" si="41"/>
        <v>630</v>
      </c>
      <c r="H220" s="74">
        <v>179.09206128479499</v>
      </c>
      <c r="I220" s="74">
        <v>167.52335638500401</v>
      </c>
      <c r="J220" s="74">
        <v>180.06294513341601</v>
      </c>
      <c r="K220" s="74">
        <v>190.957409234549</v>
      </c>
      <c r="L220" s="75">
        <v>717.63577203776401</v>
      </c>
      <c r="M220" s="139">
        <v>258.081575453835</v>
      </c>
      <c r="N220" s="139">
        <v>225.96501459510199</v>
      </c>
      <c r="O220" s="139">
        <v>222.87912563347899</v>
      </c>
      <c r="P220" s="139">
        <v>204.65073871171401</v>
      </c>
      <c r="Q220" s="75">
        <v>911.57645439413</v>
      </c>
      <c r="R220" s="139">
        <v>233.17527792389899</v>
      </c>
      <c r="S220" s="139">
        <v>256.67660694921699</v>
      </c>
      <c r="T220" s="139">
        <v>222.50802171750399</v>
      </c>
      <c r="U220" s="139">
        <v>246.554192225614</v>
      </c>
      <c r="V220" s="75">
        <v>958.91409881623497</v>
      </c>
      <c r="W220" s="139">
        <v>244.84400499622399</v>
      </c>
      <c r="X220" s="139">
        <v>252.89302975381801</v>
      </c>
      <c r="Y220" s="139">
        <v>212.438445744093</v>
      </c>
      <c r="Z220" s="139">
        <v>210.234428184591</v>
      </c>
      <c r="AA220" s="75">
        <v>920.40990867872597</v>
      </c>
      <c r="AB220" s="139">
        <v>138.25684765742901</v>
      </c>
      <c r="AC220" s="139">
        <v>101.345168701118</v>
      </c>
      <c r="AD220" s="139">
        <v>204.915087843484</v>
      </c>
      <c r="AE220" s="139">
        <v>178.19625116181101</v>
      </c>
      <c r="AF220" s="75">
        <v>622.71335536384299</v>
      </c>
      <c r="AG220" s="139">
        <v>193.035636199517</v>
      </c>
      <c r="AH220" s="139">
        <v>238.82438722774799</v>
      </c>
      <c r="AI220" s="139">
        <v>243.15028853943301</v>
      </c>
      <c r="AJ220" s="139">
        <v>200.388909760356</v>
      </c>
      <c r="AK220" s="75">
        <v>875.39922172705406</v>
      </c>
      <c r="AL220" s="139">
        <v>196.35926162496099</v>
      </c>
      <c r="AM220" s="139">
        <v>196.35926162496099</v>
      </c>
      <c r="AN220" s="139">
        <v>231.96019315053101</v>
      </c>
      <c r="AO220" s="139">
        <v>231.96019315053098</v>
      </c>
      <c r="AP220" s="139">
        <v>214.10776849717701</v>
      </c>
      <c r="AQ220" s="280">
        <v>214.10776849717797</v>
      </c>
      <c r="AR220" s="139">
        <v>219.24316706702399</v>
      </c>
      <c r="AS220" s="280">
        <f t="shared" si="43"/>
        <v>219.2431670670241</v>
      </c>
      <c r="AT220" s="75">
        <v>861.67039033969399</v>
      </c>
      <c r="AU220" s="75">
        <v>861.67039033969399</v>
      </c>
      <c r="AV220" s="139">
        <v>141.66921925827501</v>
      </c>
      <c r="AW220" s="139">
        <v>191.7380022963718</v>
      </c>
      <c r="AX220" s="139">
        <v>198.43812189280521</v>
      </c>
      <c r="AY220" s="139">
        <v>205.275186477684</v>
      </c>
      <c r="AZ220" s="75">
        <v>737.12052992514009</v>
      </c>
      <c r="BA220" s="139">
        <v>146.81971441701501</v>
      </c>
      <c r="BC220" s="165">
        <f t="shared" si="42"/>
        <v>3.6355781345489113E-2</v>
      </c>
      <c r="BD220" s="463"/>
    </row>
    <row r="221" spans="1:56" customFormat="1">
      <c r="A221" s="21" t="s">
        <v>264</v>
      </c>
      <c r="B221" s="329" t="s">
        <v>46</v>
      </c>
      <c r="C221" s="98">
        <v>-23</v>
      </c>
      <c r="D221" s="98">
        <v>-39</v>
      </c>
      <c r="E221" s="98">
        <v>-45</v>
      </c>
      <c r="F221" s="72">
        <v>-49</v>
      </c>
      <c r="G221" s="73">
        <f t="shared" si="41"/>
        <v>-156</v>
      </c>
      <c r="H221" s="72">
        <v>-43.35</v>
      </c>
      <c r="I221" s="72">
        <v>-33.268000000000001</v>
      </c>
      <c r="J221" s="72">
        <v>-35.327116065745898</v>
      </c>
      <c r="K221" s="72">
        <v>-32.149863683636596</v>
      </c>
      <c r="L221" s="73">
        <v>-144.09497974938301</v>
      </c>
      <c r="M221" s="136">
        <v>-60.601999999999997</v>
      </c>
      <c r="N221" s="136">
        <v>-52.057000000000002</v>
      </c>
      <c r="O221" s="136">
        <v>-45.447138100876401</v>
      </c>
      <c r="P221" s="136">
        <v>-49.776000000000003</v>
      </c>
      <c r="Q221" s="73">
        <v>-207.88213810087601</v>
      </c>
      <c r="R221" s="136">
        <v>-52.290999999999997</v>
      </c>
      <c r="S221" s="136">
        <v>-59.877000000000002</v>
      </c>
      <c r="T221" s="136">
        <v>-51.474481111083897</v>
      </c>
      <c r="U221" s="136">
        <v>-28.323</v>
      </c>
      <c r="V221" s="73">
        <v>-191.96548111108399</v>
      </c>
      <c r="W221" s="136">
        <v>-49.83</v>
      </c>
      <c r="X221" s="136">
        <v>-57.106000000000002</v>
      </c>
      <c r="Y221" s="136">
        <v>-38.595351734094798</v>
      </c>
      <c r="Z221" s="136">
        <v>-26.370095734133201</v>
      </c>
      <c r="AA221" s="73">
        <v>-171.90144746822801</v>
      </c>
      <c r="AB221" s="136">
        <v>-21.890999999999998</v>
      </c>
      <c r="AC221" s="136">
        <v>55.878</v>
      </c>
      <c r="AD221" s="136">
        <v>-31.75</v>
      </c>
      <c r="AE221" s="136">
        <v>-38.534965978543902</v>
      </c>
      <c r="AF221" s="73">
        <v>-36.2979659785439</v>
      </c>
      <c r="AG221" s="136">
        <v>-35.94</v>
      </c>
      <c r="AH221" s="136">
        <v>-44.192</v>
      </c>
      <c r="AI221" s="136">
        <v>-53.676000000000002</v>
      </c>
      <c r="AJ221" s="136">
        <v>-35.89444994892159</v>
      </c>
      <c r="AK221" s="73">
        <v>-169.70244994892158</v>
      </c>
      <c r="AL221" s="136">
        <v>-38.524000000000001</v>
      </c>
      <c r="AM221" s="136">
        <v>-38.524000000000001</v>
      </c>
      <c r="AN221" s="136">
        <v>-44.820999999999998</v>
      </c>
      <c r="AO221" s="136">
        <v>-44.820999999999998</v>
      </c>
      <c r="AP221" s="136">
        <v>-32.424999999999997</v>
      </c>
      <c r="AQ221" s="279">
        <v>-32.424999999999997</v>
      </c>
      <c r="AR221" s="136">
        <v>-43.594545720260896</v>
      </c>
      <c r="AS221" s="279">
        <f t="shared" si="43"/>
        <v>-43.594545720260996</v>
      </c>
      <c r="AT221" s="73">
        <v>-159.36454572026099</v>
      </c>
      <c r="AU221" s="73">
        <v>-159.36454572026099</v>
      </c>
      <c r="AV221" s="136">
        <v>-22.039000000000001</v>
      </c>
      <c r="AW221" s="136">
        <v>-49.005227731849033</v>
      </c>
      <c r="AX221" s="136">
        <v>-51.011471171745704</v>
      </c>
      <c r="AY221" s="136">
        <v>-36.619094911818394</v>
      </c>
      <c r="AZ221" s="73">
        <v>-158.67479381541301</v>
      </c>
      <c r="BA221" s="136">
        <v>-29.082805162720501</v>
      </c>
      <c r="BC221" s="165">
        <f t="shared" si="42"/>
        <v>0.31960638698309807</v>
      </c>
      <c r="BD221" s="463"/>
    </row>
    <row r="222" spans="1:56" customFormat="1">
      <c r="A222" s="21" t="s">
        <v>265</v>
      </c>
      <c r="B222" s="329" t="s">
        <v>48</v>
      </c>
      <c r="C222" s="98">
        <v>-1</v>
      </c>
      <c r="D222" s="98">
        <v>0</v>
      </c>
      <c r="E222" s="98">
        <v>0</v>
      </c>
      <c r="F222" s="72">
        <v>0</v>
      </c>
      <c r="G222" s="73">
        <f t="shared" si="41"/>
        <v>-1</v>
      </c>
      <c r="H222" s="72">
        <v>0</v>
      </c>
      <c r="I222" s="72">
        <v>0</v>
      </c>
      <c r="J222" s="72">
        <v>0</v>
      </c>
      <c r="K222" s="72">
        <v>0</v>
      </c>
      <c r="L222" s="73">
        <v>0</v>
      </c>
      <c r="M222" s="136">
        <v>15.114000000000001</v>
      </c>
      <c r="N222" s="136">
        <v>0</v>
      </c>
      <c r="O222" s="136">
        <v>-1.8580000000000001</v>
      </c>
      <c r="P222" s="136">
        <v>-14.565</v>
      </c>
      <c r="Q222" s="73">
        <v>-1.3089999999999999</v>
      </c>
      <c r="R222" s="136">
        <v>0</v>
      </c>
      <c r="S222" s="136">
        <v>0</v>
      </c>
      <c r="T222" s="136">
        <v>-0.45400000000000001</v>
      </c>
      <c r="U222" s="136">
        <v>0</v>
      </c>
      <c r="V222" s="73">
        <v>-0.45400000000000001</v>
      </c>
      <c r="W222" s="136">
        <v>0</v>
      </c>
      <c r="X222" s="136">
        <v>0</v>
      </c>
      <c r="Y222" s="136">
        <v>0</v>
      </c>
      <c r="Z222" s="136">
        <v>0</v>
      </c>
      <c r="AA222" s="73">
        <v>0</v>
      </c>
      <c r="AB222" s="136">
        <v>0</v>
      </c>
      <c r="AC222" s="136">
        <v>0</v>
      </c>
      <c r="AD222" s="136">
        <v>0</v>
      </c>
      <c r="AE222" s="136">
        <v>0</v>
      </c>
      <c r="AF222" s="73">
        <v>0</v>
      </c>
      <c r="AG222" s="136">
        <v>0</v>
      </c>
      <c r="AH222" s="136">
        <v>0.83499999999999996</v>
      </c>
      <c r="AI222" s="136">
        <v>-0.83499999999999996</v>
      </c>
      <c r="AJ222" s="136">
        <v>0</v>
      </c>
      <c r="AK222" s="73">
        <v>0</v>
      </c>
      <c r="AL222" s="136">
        <v>0</v>
      </c>
      <c r="AM222" s="136">
        <v>0</v>
      </c>
      <c r="AN222" s="136">
        <v>0</v>
      </c>
      <c r="AO222" s="136">
        <v>0</v>
      </c>
      <c r="AP222" s="136">
        <v>0</v>
      </c>
      <c r="AQ222" s="279">
        <v>0</v>
      </c>
      <c r="AR222" s="136">
        <v>0</v>
      </c>
      <c r="AS222" s="279">
        <f t="shared" si="43"/>
        <v>0</v>
      </c>
      <c r="AT222" s="73">
        <v>0</v>
      </c>
      <c r="AU222" s="73">
        <v>0</v>
      </c>
      <c r="AV222" s="136">
        <v>0</v>
      </c>
      <c r="AW222" s="136">
        <v>0</v>
      </c>
      <c r="AX222" s="136">
        <v>0</v>
      </c>
      <c r="AY222" s="136">
        <v>0</v>
      </c>
      <c r="AZ222" s="73">
        <v>0</v>
      </c>
      <c r="BA222" s="136">
        <v>0</v>
      </c>
      <c r="BC222" s="165" t="str">
        <f t="shared" si="42"/>
        <v>ns</v>
      </c>
      <c r="BD222" s="463"/>
    </row>
    <row r="223" spans="1:56" customFormat="1">
      <c r="A223" s="21" t="s">
        <v>266</v>
      </c>
      <c r="B223" s="328" t="s">
        <v>50</v>
      </c>
      <c r="C223" s="60">
        <v>67</v>
      </c>
      <c r="D223" s="60">
        <v>119</v>
      </c>
      <c r="E223" s="60">
        <v>142</v>
      </c>
      <c r="F223" s="74">
        <v>145</v>
      </c>
      <c r="G223" s="75">
        <f t="shared" si="41"/>
        <v>473</v>
      </c>
      <c r="H223" s="74">
        <v>135.742061284795</v>
      </c>
      <c r="I223" s="74">
        <v>134.25535638500401</v>
      </c>
      <c r="J223" s="74">
        <v>144.73582906767001</v>
      </c>
      <c r="K223" s="74">
        <v>158.80754555091198</v>
      </c>
      <c r="L223" s="75">
        <v>573.540792288381</v>
      </c>
      <c r="M223" s="139">
        <v>212.593575453835</v>
      </c>
      <c r="N223" s="139">
        <v>173.908014595102</v>
      </c>
      <c r="O223" s="139">
        <v>175.57398753260301</v>
      </c>
      <c r="P223" s="139">
        <v>140.309738711714</v>
      </c>
      <c r="Q223" s="75">
        <v>702.38531629325405</v>
      </c>
      <c r="R223" s="139">
        <v>180.88427792389899</v>
      </c>
      <c r="S223" s="139">
        <v>196.79960694921701</v>
      </c>
      <c r="T223" s="139">
        <v>170.57954060642001</v>
      </c>
      <c r="U223" s="139">
        <v>218.231192225614</v>
      </c>
      <c r="V223" s="75">
        <v>766.49461770515097</v>
      </c>
      <c r="W223" s="139">
        <v>195.014004996224</v>
      </c>
      <c r="X223" s="139">
        <v>195.78702975381799</v>
      </c>
      <c r="Y223" s="139">
        <v>173.843094009998</v>
      </c>
      <c r="Z223" s="139">
        <v>183.86433245045799</v>
      </c>
      <c r="AA223" s="75">
        <v>748.50846121049801</v>
      </c>
      <c r="AB223" s="139">
        <v>116.365847657429</v>
      </c>
      <c r="AC223" s="139">
        <v>157.22316870111899</v>
      </c>
      <c r="AD223" s="139">
        <v>173.165087843484</v>
      </c>
      <c r="AE223" s="139">
        <v>139.66128518326701</v>
      </c>
      <c r="AF223" s="75">
        <v>586.41538938529902</v>
      </c>
      <c r="AG223" s="139">
        <v>157.095636199517</v>
      </c>
      <c r="AH223" s="139">
        <v>195.46738722774799</v>
      </c>
      <c r="AI223" s="139">
        <v>188.63928853943301</v>
      </c>
      <c r="AJ223" s="139">
        <v>164.49445981143501</v>
      </c>
      <c r="AK223" s="75">
        <v>705.69677177813298</v>
      </c>
      <c r="AL223" s="139">
        <v>157.83526162496099</v>
      </c>
      <c r="AM223" s="139">
        <v>157.83526162496099</v>
      </c>
      <c r="AN223" s="139">
        <v>187.13919315053101</v>
      </c>
      <c r="AO223" s="139">
        <v>187.13919315053101</v>
      </c>
      <c r="AP223" s="139">
        <v>181.68276849717699</v>
      </c>
      <c r="AQ223" s="280">
        <v>181.68276849717796</v>
      </c>
      <c r="AR223" s="139">
        <v>175.64862134676298</v>
      </c>
      <c r="AS223" s="280">
        <f t="shared" si="43"/>
        <v>175.64862134676315</v>
      </c>
      <c r="AT223" s="75">
        <v>702.30584461943306</v>
      </c>
      <c r="AU223" s="75">
        <v>702.30584461943306</v>
      </c>
      <c r="AV223" s="139">
        <v>119.63021925827501</v>
      </c>
      <c r="AW223" s="139">
        <v>142.7327745645218</v>
      </c>
      <c r="AX223" s="139">
        <v>147.42665072105922</v>
      </c>
      <c r="AY223" s="139">
        <v>168.65609156586601</v>
      </c>
      <c r="AZ223" s="75">
        <v>578.44573610972202</v>
      </c>
      <c r="BA223" s="139">
        <v>117.73690925429401</v>
      </c>
      <c r="BC223" s="165">
        <f t="shared" si="42"/>
        <v>-1.5826352369157193E-2</v>
      </c>
      <c r="BD223" s="463"/>
    </row>
    <row r="224" spans="1:56" customFormat="1">
      <c r="A224" s="21" t="s">
        <v>267</v>
      </c>
      <c r="B224" s="329" t="s">
        <v>52</v>
      </c>
      <c r="C224" s="98">
        <v>-14</v>
      </c>
      <c r="D224" s="98">
        <v>-27</v>
      </c>
      <c r="E224" s="98">
        <v>-28</v>
      </c>
      <c r="F224" s="98">
        <v>-37</v>
      </c>
      <c r="G224" s="73">
        <f t="shared" si="41"/>
        <v>-106</v>
      </c>
      <c r="H224" s="98">
        <v>-29.9814612275885</v>
      </c>
      <c r="I224" s="98">
        <v>-17.344552068418398</v>
      </c>
      <c r="J224" s="98">
        <v>-20.6099455057022</v>
      </c>
      <c r="K224" s="98">
        <v>-22.547886670317499</v>
      </c>
      <c r="L224" s="73">
        <v>-90.483845472026601</v>
      </c>
      <c r="M224" s="136">
        <v>-32.781306301912103</v>
      </c>
      <c r="N224" s="136">
        <v>-30.912156904877602</v>
      </c>
      <c r="O224" s="136">
        <v>-23.983138992173402</v>
      </c>
      <c r="P224" s="136">
        <v>-30.121919444960898</v>
      </c>
      <c r="Q224" s="73">
        <v>-117.798521643924</v>
      </c>
      <c r="R224" s="136">
        <v>-33.7146400185297</v>
      </c>
      <c r="S224" s="136">
        <v>-29.961410550805301</v>
      </c>
      <c r="T224" s="136">
        <v>-24.297451375161501</v>
      </c>
      <c r="U224" s="136">
        <v>-39.651211861962999</v>
      </c>
      <c r="V224" s="73">
        <v>-127.62471380645999</v>
      </c>
      <c r="W224" s="136">
        <v>-32.911674579660399</v>
      </c>
      <c r="X224" s="136">
        <v>-25.112914040945</v>
      </c>
      <c r="Y224" s="136">
        <v>-20.985182304665098</v>
      </c>
      <c r="Z224" s="136">
        <v>-25.189270412665401</v>
      </c>
      <c r="AA224" s="73">
        <v>-104.19904133793599</v>
      </c>
      <c r="AB224" s="136">
        <v>-19.4932945617347</v>
      </c>
      <c r="AC224" s="136">
        <v>-26.2564385752144</v>
      </c>
      <c r="AD224" s="136">
        <v>-26.286961834729301</v>
      </c>
      <c r="AE224" s="136">
        <v>-11.197690420512799</v>
      </c>
      <c r="AF224" s="73">
        <v>-83.234385392191101</v>
      </c>
      <c r="AG224" s="136">
        <v>-22.985182342135701</v>
      </c>
      <c r="AH224" s="136">
        <v>-27.6940864604586</v>
      </c>
      <c r="AI224" s="136">
        <v>-30.826212893729299</v>
      </c>
      <c r="AJ224" s="136">
        <v>-32.358067281083606</v>
      </c>
      <c r="AK224" s="73">
        <v>-113.86354897740701</v>
      </c>
      <c r="AL224" s="136">
        <v>-25.303009797581002</v>
      </c>
      <c r="AM224" s="136">
        <v>-25.303009797581002</v>
      </c>
      <c r="AN224" s="136">
        <v>-30.178456142754399</v>
      </c>
      <c r="AO224" s="136">
        <v>-30.179776638385899</v>
      </c>
      <c r="AP224" s="136">
        <v>-27.212826705968101</v>
      </c>
      <c r="AQ224" s="279">
        <v>-27.212695396788305</v>
      </c>
      <c r="AR224" s="136">
        <v>-24.854334104694701</v>
      </c>
      <c r="AS224" s="279">
        <f t="shared" si="43"/>
        <v>-24.8542097638298</v>
      </c>
      <c r="AT224" s="73">
        <v>-107.548626750998</v>
      </c>
      <c r="AU224" s="73">
        <v>-107.54969159658501</v>
      </c>
      <c r="AV224" s="136">
        <v>-22.946994377499401</v>
      </c>
      <c r="AW224" s="136">
        <v>-20.5826301239263</v>
      </c>
      <c r="AX224" s="136">
        <v>-17.567667879555401</v>
      </c>
      <c r="AY224" s="136">
        <v>-18.1563638411202</v>
      </c>
      <c r="AZ224" s="73">
        <v>-79.253656222101199</v>
      </c>
      <c r="BA224" s="136">
        <v>-18.762905088539299</v>
      </c>
      <c r="BC224" s="165">
        <f t="shared" si="42"/>
        <v>-0.18233713836888366</v>
      </c>
      <c r="BD224" s="463"/>
    </row>
    <row r="225" spans="1:56" customFormat="1">
      <c r="A225" s="21" t="s">
        <v>268</v>
      </c>
      <c r="B225" s="331" t="s">
        <v>54</v>
      </c>
      <c r="C225" s="61">
        <v>53</v>
      </c>
      <c r="D225" s="61">
        <v>92</v>
      </c>
      <c r="E225" s="61">
        <v>114</v>
      </c>
      <c r="F225" s="75">
        <v>108</v>
      </c>
      <c r="G225" s="75">
        <f t="shared" si="41"/>
        <v>367</v>
      </c>
      <c r="H225" s="75">
        <v>105.760600057207</v>
      </c>
      <c r="I225" s="75">
        <v>116.910804316586</v>
      </c>
      <c r="J225" s="75">
        <v>124.125883561968</v>
      </c>
      <c r="K225" s="75">
        <v>136.259658880595</v>
      </c>
      <c r="L225" s="75">
        <v>483.05694681635504</v>
      </c>
      <c r="M225" s="140">
        <v>179.812269151923</v>
      </c>
      <c r="N225" s="140">
        <v>142.99585769022499</v>
      </c>
      <c r="O225" s="140">
        <v>151.59084854042899</v>
      </c>
      <c r="P225" s="140">
        <v>110.187819266753</v>
      </c>
      <c r="Q225" s="75">
        <v>584.58679464933005</v>
      </c>
      <c r="R225" s="140">
        <v>147.169637905369</v>
      </c>
      <c r="S225" s="140">
        <v>166.83819639841201</v>
      </c>
      <c r="T225" s="140">
        <v>146.28208923125899</v>
      </c>
      <c r="U225" s="140">
        <v>178.579980363651</v>
      </c>
      <c r="V225" s="75">
        <v>638.86990389869197</v>
      </c>
      <c r="W225" s="140">
        <v>162.102330416564</v>
      </c>
      <c r="X225" s="140">
        <v>170.674115712873</v>
      </c>
      <c r="Y225" s="140">
        <v>152.85791170533301</v>
      </c>
      <c r="Z225" s="140">
        <v>158.675062037793</v>
      </c>
      <c r="AA225" s="75">
        <v>644.30941987256301</v>
      </c>
      <c r="AB225" s="140">
        <v>96.872553095694599</v>
      </c>
      <c r="AC225" s="140">
        <v>130.96673012590401</v>
      </c>
      <c r="AD225" s="140">
        <v>146.87812600875418</v>
      </c>
      <c r="AE225" s="140">
        <v>128.46359476275501</v>
      </c>
      <c r="AF225" s="75">
        <v>503.18100399310799</v>
      </c>
      <c r="AG225" s="140">
        <v>134.110453857382</v>
      </c>
      <c r="AH225" s="140">
        <v>167.77330076728899</v>
      </c>
      <c r="AI225" s="140">
        <v>157.81307564570301</v>
      </c>
      <c r="AJ225" s="140">
        <v>132.13639253035103</v>
      </c>
      <c r="AK225" s="75">
        <v>591.83322280072593</v>
      </c>
      <c r="AL225" s="140">
        <v>132.53225182738001</v>
      </c>
      <c r="AM225" s="140">
        <v>132.53225182738001</v>
      </c>
      <c r="AN225" s="140">
        <v>156.960737007777</v>
      </c>
      <c r="AO225" s="140">
        <v>156.959416512145</v>
      </c>
      <c r="AP225" s="140">
        <v>154.46994179120901</v>
      </c>
      <c r="AQ225" s="280">
        <v>154.47007310038998</v>
      </c>
      <c r="AR225" s="140">
        <v>150.794287242069</v>
      </c>
      <c r="AS225" s="280">
        <f t="shared" si="43"/>
        <v>150.79441158293298</v>
      </c>
      <c r="AT225" s="75">
        <v>594.75721786843496</v>
      </c>
      <c r="AU225" s="75">
        <v>594.75615302284803</v>
      </c>
      <c r="AV225" s="140">
        <v>96.683224880775398</v>
      </c>
      <c r="AW225" s="140">
        <v>122.15014444059577</v>
      </c>
      <c r="AX225" s="140">
        <v>129.8589828415042</v>
      </c>
      <c r="AY225" s="140">
        <v>150.49972772474601</v>
      </c>
      <c r="AZ225" s="75">
        <v>499.19207988762093</v>
      </c>
      <c r="BA225" s="140">
        <v>98.974004165754806</v>
      </c>
      <c r="BC225" s="165">
        <f t="shared" si="42"/>
        <v>2.3693658210142132E-2</v>
      </c>
      <c r="BD225" s="463"/>
    </row>
    <row r="226" spans="1:56" customFormat="1">
      <c r="A226" s="21"/>
      <c r="B226" s="85"/>
      <c r="C226" s="85"/>
      <c r="D226" s="85"/>
      <c r="E226" s="85"/>
      <c r="F226" s="85"/>
      <c r="G226" s="85"/>
      <c r="H226" s="85"/>
      <c r="I226" s="85"/>
      <c r="J226" s="85"/>
      <c r="K226" s="85"/>
      <c r="L226" s="85"/>
      <c r="M226" s="131"/>
      <c r="N226" s="131"/>
      <c r="O226" s="131"/>
      <c r="P226" s="131"/>
      <c r="Q226" s="85"/>
      <c r="R226" s="131"/>
      <c r="S226" s="131"/>
      <c r="T226" s="131"/>
      <c r="U226" s="131"/>
      <c r="V226" s="85"/>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402"/>
      <c r="AT226" s="131"/>
      <c r="AU226" s="131"/>
      <c r="AV226" s="131"/>
      <c r="AW226" s="131"/>
      <c r="AX226" s="131"/>
      <c r="AY226" s="131"/>
      <c r="AZ226" s="131"/>
      <c r="BA226" s="131"/>
      <c r="BC226" s="165"/>
      <c r="BD226" s="463"/>
    </row>
    <row r="227" spans="1:56" customFormat="1" ht="16.5" thickBot="1">
      <c r="A227" s="21"/>
      <c r="B227" s="115" t="s">
        <v>269</v>
      </c>
      <c r="C227" s="100"/>
      <c r="D227" s="100"/>
      <c r="E227" s="100"/>
      <c r="F227" s="100"/>
      <c r="G227" s="100"/>
      <c r="H227" s="100"/>
      <c r="I227" s="100"/>
      <c r="J227" s="100"/>
      <c r="K227" s="100"/>
      <c r="L227" s="100"/>
      <c r="M227" s="141"/>
      <c r="N227" s="141"/>
      <c r="O227" s="141"/>
      <c r="P227" s="141"/>
      <c r="Q227" s="100"/>
      <c r="R227" s="141"/>
      <c r="S227" s="141"/>
      <c r="T227" s="141"/>
      <c r="U227" s="141"/>
      <c r="V227" s="100"/>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411"/>
      <c r="AT227" s="141"/>
      <c r="AU227" s="141"/>
      <c r="AV227" s="141"/>
      <c r="AW227" s="141"/>
      <c r="AX227" s="141"/>
      <c r="AY227" s="141"/>
      <c r="AZ227" s="141"/>
      <c r="BA227" s="141"/>
      <c r="BC227" s="371"/>
      <c r="BD227" s="463"/>
    </row>
    <row r="228" spans="1:56" customFormat="1">
      <c r="A228" s="21"/>
      <c r="B228" s="85"/>
      <c r="C228" s="85"/>
      <c r="D228" s="85"/>
      <c r="E228" s="85"/>
      <c r="F228" s="85"/>
      <c r="G228" s="85"/>
      <c r="H228" s="85"/>
      <c r="I228" s="85"/>
      <c r="J228" s="85"/>
      <c r="K228" s="85"/>
      <c r="L228" s="85"/>
      <c r="M228" s="131"/>
      <c r="N228" s="131"/>
      <c r="O228" s="131"/>
      <c r="P228" s="131"/>
      <c r="Q228" s="85"/>
      <c r="R228" s="131"/>
      <c r="S228" s="131"/>
      <c r="T228" s="131"/>
      <c r="U228" s="131"/>
      <c r="V228" s="85"/>
      <c r="W228" s="131"/>
      <c r="X228" s="131"/>
      <c r="Y228" s="131"/>
      <c r="Z228" s="131"/>
      <c r="AA228" s="131"/>
      <c r="AB228" s="131"/>
      <c r="AC228" s="131"/>
      <c r="AD228" s="131"/>
      <c r="AE228" s="131"/>
      <c r="AF228" s="131"/>
      <c r="AG228" s="131"/>
      <c r="AH228" s="131"/>
      <c r="AI228" s="131"/>
      <c r="AJ228" s="131"/>
      <c r="AK228" s="131"/>
      <c r="AL228" s="131"/>
      <c r="AM228" s="138" t="str">
        <f>+$AM$13</f>
        <v>IFRS 17</v>
      </c>
      <c r="AN228" s="131"/>
      <c r="AO228" s="138" t="str">
        <f>+$AM$13</f>
        <v>IFRS 17</v>
      </c>
      <c r="AP228" s="131"/>
      <c r="AQ228" s="131"/>
      <c r="AR228" s="131"/>
      <c r="AS228" s="402" t="s">
        <v>596</v>
      </c>
      <c r="AT228" s="131"/>
      <c r="AU228" s="138" t="s">
        <v>596</v>
      </c>
      <c r="AV228" s="131"/>
      <c r="AW228" s="131"/>
      <c r="AX228" s="131"/>
      <c r="AY228" s="131"/>
      <c r="AZ228" s="131"/>
      <c r="BA228" s="131"/>
      <c r="BC228" s="167"/>
      <c r="BD228" s="463"/>
    </row>
    <row r="229" spans="1:56" customFormat="1" ht="25.5">
      <c r="A229" s="21"/>
      <c r="B229" s="333" t="s">
        <v>24</v>
      </c>
      <c r="C229" s="102" t="str">
        <f t="shared" ref="C229:BA229" si="44">C$14</f>
        <v>Q1-15
Underlying</v>
      </c>
      <c r="D229" s="102" t="str">
        <f t="shared" si="44"/>
        <v>Q2-15
Underlying</v>
      </c>
      <c r="E229" s="102" t="str">
        <f t="shared" si="44"/>
        <v>Q3-15
Underlying</v>
      </c>
      <c r="F229" s="102" t="str">
        <f t="shared" si="44"/>
        <v>Q4-15
Underlying</v>
      </c>
      <c r="G229" s="102" t="str">
        <f t="shared" si="44"/>
        <v>FY-2015
Underlying</v>
      </c>
      <c r="H229" s="102" t="str">
        <f t="shared" si="44"/>
        <v>Q1-16
Underlying</v>
      </c>
      <c r="I229" s="102" t="str">
        <f t="shared" si="44"/>
        <v>Q2-16
Underlying</v>
      </c>
      <c r="J229" s="102" t="str">
        <f t="shared" si="44"/>
        <v>Q3-16
Underlying</v>
      </c>
      <c r="K229" s="102" t="str">
        <f t="shared" si="44"/>
        <v>Q4-16
Underlying</v>
      </c>
      <c r="L229" s="102" t="str">
        <f t="shared" si="44"/>
        <v>FY-2016
Underlying</v>
      </c>
      <c r="M229" s="138" t="s">
        <v>540</v>
      </c>
      <c r="N229" s="138" t="s">
        <v>541</v>
      </c>
      <c r="O229" s="138" t="s">
        <v>542</v>
      </c>
      <c r="P229" s="138" t="s">
        <v>543</v>
      </c>
      <c r="Q229" s="102" t="s">
        <v>544</v>
      </c>
      <c r="R229" s="138" t="s">
        <v>545</v>
      </c>
      <c r="S229" s="138" t="s">
        <v>546</v>
      </c>
      <c r="T229" s="138" t="s">
        <v>547</v>
      </c>
      <c r="U229" s="138" t="s">
        <v>548</v>
      </c>
      <c r="V229" s="102" t="s">
        <v>549</v>
      </c>
      <c r="W229" s="138" t="s">
        <v>550</v>
      </c>
      <c r="X229" s="138" t="s">
        <v>551</v>
      </c>
      <c r="Y229" s="138" t="s">
        <v>552</v>
      </c>
      <c r="Z229" s="138" t="s">
        <v>553</v>
      </c>
      <c r="AA229" s="138" t="s">
        <v>554</v>
      </c>
      <c r="AB229" s="138" t="s">
        <v>555</v>
      </c>
      <c r="AC229" s="138" t="s">
        <v>556</v>
      </c>
      <c r="AD229" s="138" t="s">
        <v>557</v>
      </c>
      <c r="AE229" s="138" t="s">
        <v>558</v>
      </c>
      <c r="AF229" s="138" t="s">
        <v>559</v>
      </c>
      <c r="AG229" s="138" t="s">
        <v>560</v>
      </c>
      <c r="AH229" s="138" t="s">
        <v>561</v>
      </c>
      <c r="AI229" s="138" t="s">
        <v>562</v>
      </c>
      <c r="AJ229" s="138" t="s">
        <v>563</v>
      </c>
      <c r="AK229" s="138" t="s">
        <v>564</v>
      </c>
      <c r="AL229" s="138" t="s">
        <v>565</v>
      </c>
      <c r="AM229" s="138" t="str">
        <f t="shared" si="44"/>
        <v>Q1-22
Underlying</v>
      </c>
      <c r="AN229" s="138" t="s">
        <v>572</v>
      </c>
      <c r="AO229" s="138" t="str">
        <f t="shared" si="44"/>
        <v>Q2-22
Underlying</v>
      </c>
      <c r="AP229" s="138" t="s">
        <v>577</v>
      </c>
      <c r="AQ229" s="138" t="str">
        <f t="shared" si="44"/>
        <v>Q3-22
Underlying</v>
      </c>
      <c r="AR229" s="138" t="s">
        <v>602</v>
      </c>
      <c r="AS229" s="410" t="str">
        <f>AS210</f>
        <v>Q4-22
Underlying</v>
      </c>
      <c r="AT229" s="138" t="s">
        <v>603</v>
      </c>
      <c r="AU229" s="138" t="s">
        <v>609</v>
      </c>
      <c r="AV229" s="138" t="s">
        <v>607</v>
      </c>
      <c r="AW229" s="138" t="s">
        <v>616</v>
      </c>
      <c r="AX229" s="138" t="s">
        <v>621</v>
      </c>
      <c r="AY229" s="138" t="s">
        <v>629</v>
      </c>
      <c r="AZ229" s="138" t="s">
        <v>630</v>
      </c>
      <c r="BA229" s="138" t="str">
        <f t="shared" si="44"/>
        <v>Q1-24
Underlying</v>
      </c>
      <c r="BC229" s="370" t="str">
        <f>LEFT($AV:$AV,2)&amp;"/"&amp;LEFT(BA:BA,2)</f>
        <v>Q1/Q1</v>
      </c>
      <c r="BD229" s="463"/>
    </row>
    <row r="230" spans="1:56" customFormat="1">
      <c r="A230" s="21"/>
      <c r="B230" s="327"/>
      <c r="C230" s="85"/>
      <c r="D230" s="85"/>
      <c r="E230" s="85"/>
      <c r="F230" s="85"/>
      <c r="G230" s="85"/>
      <c r="H230" s="85"/>
      <c r="I230" s="85"/>
      <c r="J230" s="85"/>
      <c r="K230" s="85"/>
      <c r="L230" s="85"/>
      <c r="M230" s="131"/>
      <c r="N230" s="131"/>
      <c r="O230" s="131"/>
      <c r="P230" s="131"/>
      <c r="Q230" s="85"/>
      <c r="R230" s="131"/>
      <c r="S230" s="131"/>
      <c r="T230" s="131"/>
      <c r="U230" s="131"/>
      <c r="V230" s="85"/>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402"/>
      <c r="AT230" s="131"/>
      <c r="AU230" s="131"/>
      <c r="AV230" s="131"/>
      <c r="AW230" s="131"/>
      <c r="AX230" s="131"/>
      <c r="AY230" s="131"/>
      <c r="AZ230" s="131"/>
      <c r="BA230" s="131"/>
      <c r="BC230" s="341"/>
      <c r="BD230" s="463"/>
    </row>
    <row r="231" spans="1:56" customFormat="1">
      <c r="A231" s="21" t="s">
        <v>270</v>
      </c>
      <c r="B231" s="328" t="s">
        <v>26</v>
      </c>
      <c r="C231" s="60">
        <v>127</v>
      </c>
      <c r="D231" s="60">
        <v>131</v>
      </c>
      <c r="E231" s="60">
        <v>130</v>
      </c>
      <c r="F231" s="74">
        <v>142</v>
      </c>
      <c r="G231" s="75">
        <f t="shared" ref="G231:G244" si="45">SUM(C231:F231)</f>
        <v>530</v>
      </c>
      <c r="H231" s="74">
        <v>129.72300229344799</v>
      </c>
      <c r="I231" s="74">
        <v>137.608903647647</v>
      </c>
      <c r="J231" s="74">
        <v>130.55772973952801</v>
      </c>
      <c r="K231" s="74">
        <v>141.73776357551401</v>
      </c>
      <c r="L231" s="75">
        <v>539.62739925613698</v>
      </c>
      <c r="M231" s="139">
        <v>126.09787516814001</v>
      </c>
      <c r="N231" s="139">
        <v>141.00748182751801</v>
      </c>
      <c r="O231" s="139">
        <v>135.104776616484</v>
      </c>
      <c r="P231" s="139">
        <v>131.872806517659</v>
      </c>
      <c r="Q231" s="75">
        <v>534.08294012980002</v>
      </c>
      <c r="R231" s="139">
        <v>136.59270110732399</v>
      </c>
      <c r="S231" s="139">
        <v>144.37098604314701</v>
      </c>
      <c r="T231" s="139">
        <v>141.160995942639</v>
      </c>
      <c r="U231" s="139">
        <v>142.21377907357399</v>
      </c>
      <c r="V231" s="75">
        <v>564.33846216668303</v>
      </c>
      <c r="W231" s="139">
        <v>139.69837539501501</v>
      </c>
      <c r="X231" s="139">
        <v>136.31583896292599</v>
      </c>
      <c r="Y231" s="139">
        <v>146.83008211422401</v>
      </c>
      <c r="Z231" s="139">
        <v>149.48110389774999</v>
      </c>
      <c r="AA231" s="75">
        <v>572.32540036991395</v>
      </c>
      <c r="AB231" s="139">
        <v>128.59148422922601</v>
      </c>
      <c r="AC231" s="139">
        <v>122.078455407923</v>
      </c>
      <c r="AD231" s="139">
        <v>131.49025908717499</v>
      </c>
      <c r="AE231" s="139">
        <v>151.74238793697401</v>
      </c>
      <c r="AF231" s="75">
        <v>533.90258666129898</v>
      </c>
      <c r="AG231" s="139">
        <v>141.42682893101701</v>
      </c>
      <c r="AH231" s="139">
        <v>145.82056426812801</v>
      </c>
      <c r="AI231" s="139">
        <v>151.13365403181601</v>
      </c>
      <c r="AJ231" s="139">
        <v>160.41861020644501</v>
      </c>
      <c r="AK231" s="75">
        <v>598.79965743740695</v>
      </c>
      <c r="AL231" s="139">
        <v>160.12765437132501</v>
      </c>
      <c r="AM231" s="139">
        <v>160.12765437132501</v>
      </c>
      <c r="AN231" s="139">
        <v>157.96443071270301</v>
      </c>
      <c r="AO231" s="139">
        <v>157.96443071270201</v>
      </c>
      <c r="AP231" s="139">
        <v>156.792605825913</v>
      </c>
      <c r="AQ231" s="280">
        <v>156.79260582591297</v>
      </c>
      <c r="AR231" s="139">
        <v>180.39198573543499</v>
      </c>
      <c r="AS231" s="280">
        <f>AU231-AM231-AO231-AQ231</f>
        <v>180.39198573543507</v>
      </c>
      <c r="AT231" s="75">
        <v>655.27667664537501</v>
      </c>
      <c r="AU231" s="75">
        <v>655.27667664537501</v>
      </c>
      <c r="AV231" s="139">
        <v>161.51757467432299</v>
      </c>
      <c r="AW231" s="139">
        <v>180.01294834458599</v>
      </c>
      <c r="AX231" s="139">
        <v>176.79104061109101</v>
      </c>
      <c r="AY231" s="139">
        <v>189.39557153918301</v>
      </c>
      <c r="AZ231" s="75">
        <v>707.71713516918305</v>
      </c>
      <c r="BA231" s="139">
        <v>176.87082046212799</v>
      </c>
      <c r="BC231" s="165">
        <f t="shared" ref="BC231:BC244" si="46">IF(ISERROR($BA231/AV231),"ns",IF($BA231/AV231&gt;200%,"x"&amp;(ROUND($BA231/AV231,1)),IF($BA231/AV231&lt;0,"ns",$BA231/AV231-1)))</f>
        <v>9.5056193227038177E-2</v>
      </c>
      <c r="BD231" s="463"/>
    </row>
    <row r="232" spans="1:56" customFormat="1">
      <c r="A232" s="21" t="s">
        <v>271</v>
      </c>
      <c r="B232" s="329" t="s">
        <v>28</v>
      </c>
      <c r="C232" s="98">
        <v>-83</v>
      </c>
      <c r="D232" s="98">
        <v>-67</v>
      </c>
      <c r="E232" s="98">
        <v>-70</v>
      </c>
      <c r="F232" s="72">
        <v>-60</v>
      </c>
      <c r="G232" s="73">
        <f t="shared" si="45"/>
        <v>-280</v>
      </c>
      <c r="H232" s="92">
        <v>-79.385509563353693</v>
      </c>
      <c r="I232" s="92">
        <v>-70.129659014786199</v>
      </c>
      <c r="J232" s="92">
        <v>-67.370703985564006</v>
      </c>
      <c r="K232" s="92">
        <v>-66.964089736666693</v>
      </c>
      <c r="L232" s="93">
        <v>-283.84996230037098</v>
      </c>
      <c r="M232" s="92">
        <v>-81.243469297275297</v>
      </c>
      <c r="N232" s="92">
        <v>-67.519125222798493</v>
      </c>
      <c r="O232" s="92">
        <v>-67.292957891302606</v>
      </c>
      <c r="P232" s="92">
        <v>-66.408567801342897</v>
      </c>
      <c r="Q232" s="93">
        <v>-282.46412021271902</v>
      </c>
      <c r="R232" s="92">
        <v>-83.638869047437794</v>
      </c>
      <c r="S232" s="92">
        <v>-67.147024488721698</v>
      </c>
      <c r="T232" s="92">
        <v>-69.985553210768401</v>
      </c>
      <c r="U232" s="92">
        <v>-71.813309257517702</v>
      </c>
      <c r="V232" s="93">
        <v>-292.58475600444598</v>
      </c>
      <c r="W232" s="92">
        <v>-82.489925357921507</v>
      </c>
      <c r="X232" s="92">
        <v>-70.374953112978702</v>
      </c>
      <c r="Y232" s="92">
        <v>-71.038974527768005</v>
      </c>
      <c r="Z232" s="92">
        <v>-69.954726115875403</v>
      </c>
      <c r="AA232" s="93">
        <v>-293.858579114544</v>
      </c>
      <c r="AB232" s="92">
        <v>-83.562163473340803</v>
      </c>
      <c r="AC232" s="92">
        <v>-70.667289208119598</v>
      </c>
      <c r="AD232" s="92">
        <v>-70.395090461761896</v>
      </c>
      <c r="AE232" s="92">
        <v>-77.495583695878594</v>
      </c>
      <c r="AF232" s="93">
        <v>-302.12012683910098</v>
      </c>
      <c r="AG232" s="92">
        <v>-89.442403390940996</v>
      </c>
      <c r="AH232" s="92">
        <v>-76.575369051183301</v>
      </c>
      <c r="AI232" s="92">
        <v>-79.578723224834306</v>
      </c>
      <c r="AJ232" s="92">
        <v>-82.793745001522396</v>
      </c>
      <c r="AK232" s="93">
        <v>-328.390240668481</v>
      </c>
      <c r="AL232" s="92">
        <v>-107.19710534809199</v>
      </c>
      <c r="AM232" s="92">
        <v>-107.19710534809199</v>
      </c>
      <c r="AN232" s="92">
        <v>-87.906233301057895</v>
      </c>
      <c r="AO232" s="92">
        <v>-87.906233301057114</v>
      </c>
      <c r="AP232" s="92">
        <v>-89.581133917520006</v>
      </c>
      <c r="AQ232" s="346">
        <v>-89.581133917519992</v>
      </c>
      <c r="AR232" s="92">
        <v>-97.658948275774904</v>
      </c>
      <c r="AS232" s="406">
        <f t="shared" ref="AS232:AS244" si="47">AU232-AM232-AO232-AQ232</f>
        <v>-97.65894827577489</v>
      </c>
      <c r="AT232" s="93">
        <v>-382.343420842444</v>
      </c>
      <c r="AU232" s="93">
        <v>-382.343420842444</v>
      </c>
      <c r="AV232" s="92">
        <v>-108.822944192431</v>
      </c>
      <c r="AW232" s="92">
        <v>-94.062647218545806</v>
      </c>
      <c r="AX232" s="92">
        <v>-94.481516445564907</v>
      </c>
      <c r="AY232" s="92">
        <v>-99.331639110108298</v>
      </c>
      <c r="AZ232" s="93">
        <v>-396.69874696664999</v>
      </c>
      <c r="BA232" s="92">
        <v>-99.180515136537693</v>
      </c>
      <c r="BC232" s="165">
        <f t="shared" si="46"/>
        <v>-8.8606581336768908E-2</v>
      </c>
      <c r="BD232" s="463"/>
    </row>
    <row r="233" spans="1:56" customFormat="1">
      <c r="A233" s="94" t="s">
        <v>272</v>
      </c>
      <c r="B233" s="330" t="s">
        <v>30</v>
      </c>
      <c r="C233" s="95"/>
      <c r="D233" s="95"/>
      <c r="E233" s="95"/>
      <c r="F233" s="96"/>
      <c r="G233" s="97"/>
      <c r="H233" s="96">
        <v>-3.76</v>
      </c>
      <c r="I233" s="96">
        <v>-1.0200000000000005</v>
      </c>
      <c r="J233" s="96">
        <v>0</v>
      </c>
      <c r="K233" s="96">
        <v>0</v>
      </c>
      <c r="L233" s="97">
        <v>-4.78</v>
      </c>
      <c r="M233" s="96">
        <v>-5.42</v>
      </c>
      <c r="N233" s="96">
        <v>-0.25</v>
      </c>
      <c r="O233" s="96">
        <v>0</v>
      </c>
      <c r="P233" s="96">
        <v>0</v>
      </c>
      <c r="Q233" s="97">
        <v>-5.67</v>
      </c>
      <c r="R233" s="96">
        <v>-7.03331965175727</v>
      </c>
      <c r="S233" s="96">
        <v>-0.41201639340693302</v>
      </c>
      <c r="T233" s="96">
        <v>0</v>
      </c>
      <c r="U233" s="96">
        <v>0</v>
      </c>
      <c r="V233" s="97">
        <v>-7.4453360451642032</v>
      </c>
      <c r="W233" s="96">
        <v>-8.1</v>
      </c>
      <c r="X233" s="96">
        <v>0.41627970550000004</v>
      </c>
      <c r="Y233" s="96">
        <v>0</v>
      </c>
      <c r="Z233" s="96">
        <v>-7.0550000152991288E-7</v>
      </c>
      <c r="AA233" s="97">
        <v>-7.6837210000000011</v>
      </c>
      <c r="AB233" s="96">
        <v>-8.4258109999999995</v>
      </c>
      <c r="AC233" s="96">
        <v>-1.9214311944816007</v>
      </c>
      <c r="AD233" s="96">
        <v>0</v>
      </c>
      <c r="AE233" s="96">
        <v>0</v>
      </c>
      <c r="AF233" s="97">
        <v>-10.3472421944816</v>
      </c>
      <c r="AG233" s="96">
        <v>-13.329964</v>
      </c>
      <c r="AH233" s="96">
        <v>4.7358000000000899E-2</v>
      </c>
      <c r="AI233" s="96">
        <v>0</v>
      </c>
      <c r="AJ233" s="96">
        <v>0</v>
      </c>
      <c r="AK233" s="97">
        <v>-13.282605999999999</v>
      </c>
      <c r="AL233" s="96">
        <v>-18.013531400000002</v>
      </c>
      <c r="AM233" s="96">
        <v>-18.013531400000002</v>
      </c>
      <c r="AN233" s="96">
        <v>7.8531400000002805E-2</v>
      </c>
      <c r="AO233" s="96">
        <v>7.8531400000002805E-2</v>
      </c>
      <c r="AP233" s="96">
        <v>0</v>
      </c>
      <c r="AQ233" s="347">
        <v>0</v>
      </c>
      <c r="AR233" s="96">
        <v>0</v>
      </c>
      <c r="AS233" s="347">
        <f t="shared" si="47"/>
        <v>0</v>
      </c>
      <c r="AT233" s="97">
        <v>-17.934999999999999</v>
      </c>
      <c r="AU233" s="97">
        <v>-17.934999999999999</v>
      </c>
      <c r="AV233" s="96">
        <v>-15.360048460000002</v>
      </c>
      <c r="AW233" s="96">
        <v>-7.1811539999998786E-2</v>
      </c>
      <c r="AX233" s="96">
        <v>0</v>
      </c>
      <c r="AY233" s="96">
        <v>0</v>
      </c>
      <c r="AZ233" s="97">
        <v>-15.43186</v>
      </c>
      <c r="BA233" s="96">
        <v>0</v>
      </c>
      <c r="BC233" s="165">
        <f t="shared" si="46"/>
        <v>-1</v>
      </c>
      <c r="BD233" s="463"/>
    </row>
    <row r="234" spans="1:56" customFormat="1">
      <c r="A234" s="21" t="s">
        <v>273</v>
      </c>
      <c r="B234" s="328" t="s">
        <v>32</v>
      </c>
      <c r="C234" s="60">
        <v>44</v>
      </c>
      <c r="D234" s="60">
        <v>64</v>
      </c>
      <c r="E234" s="60">
        <v>60</v>
      </c>
      <c r="F234" s="74">
        <v>82</v>
      </c>
      <c r="G234" s="75">
        <f t="shared" si="45"/>
        <v>250</v>
      </c>
      <c r="H234" s="74">
        <v>50.337492730093999</v>
      </c>
      <c r="I234" s="74">
        <v>67.479244632860798</v>
      </c>
      <c r="J234" s="74">
        <v>63.187025753963901</v>
      </c>
      <c r="K234" s="74">
        <v>74.773673838847699</v>
      </c>
      <c r="L234" s="75">
        <v>255.77743695576601</v>
      </c>
      <c r="M234" s="139">
        <v>44.854405870864198</v>
      </c>
      <c r="N234" s="139">
        <v>73.488356604719101</v>
      </c>
      <c r="O234" s="139">
        <v>67.811818725181396</v>
      </c>
      <c r="P234" s="139">
        <v>65.464238716315705</v>
      </c>
      <c r="Q234" s="75">
        <v>251.61881991708</v>
      </c>
      <c r="R234" s="139">
        <v>52.953832059885897</v>
      </c>
      <c r="S234" s="139">
        <v>77.223961554425102</v>
      </c>
      <c r="T234" s="139">
        <v>71.175442731870007</v>
      </c>
      <c r="U234" s="139">
        <v>70.400469816056699</v>
      </c>
      <c r="V234" s="75">
        <v>271.75370616223802</v>
      </c>
      <c r="W234" s="139">
        <v>57.2084500370933</v>
      </c>
      <c r="X234" s="139">
        <v>65.940885849946895</v>
      </c>
      <c r="Y234" s="139">
        <v>75.791107586456306</v>
      </c>
      <c r="Z234" s="139">
        <v>79.526377781874103</v>
      </c>
      <c r="AA234" s="75">
        <v>278.46682125537097</v>
      </c>
      <c r="AB234" s="139">
        <v>45.0293207558855</v>
      </c>
      <c r="AC234" s="139">
        <v>51.411166199803901</v>
      </c>
      <c r="AD234" s="139">
        <v>61.095168625413102</v>
      </c>
      <c r="AE234" s="139">
        <v>74.246804241096001</v>
      </c>
      <c r="AF234" s="75">
        <v>231.782459822199</v>
      </c>
      <c r="AG234" s="139">
        <v>51.984425540076202</v>
      </c>
      <c r="AH234" s="139">
        <v>69.245195216945007</v>
      </c>
      <c r="AI234" s="139">
        <v>71.5549308069821</v>
      </c>
      <c r="AJ234" s="139">
        <v>77.6248652049226</v>
      </c>
      <c r="AK234" s="75">
        <v>270.40941676892601</v>
      </c>
      <c r="AL234" s="139">
        <v>52.930549023233098</v>
      </c>
      <c r="AM234" s="139">
        <v>52.930549023233098</v>
      </c>
      <c r="AN234" s="139">
        <v>70.058197411644898</v>
      </c>
      <c r="AO234" s="139">
        <v>70.058197411644898</v>
      </c>
      <c r="AP234" s="139">
        <v>67.211471908392596</v>
      </c>
      <c r="AQ234" s="280">
        <v>67.211471908392994</v>
      </c>
      <c r="AR234" s="139">
        <v>82.733037459660494</v>
      </c>
      <c r="AS234" s="280">
        <f t="shared" si="47"/>
        <v>82.733037459660025</v>
      </c>
      <c r="AT234" s="75">
        <v>272.933255802931</v>
      </c>
      <c r="AU234" s="75">
        <v>272.933255802931</v>
      </c>
      <c r="AV234" s="139">
        <v>52.694630481892297</v>
      </c>
      <c r="AW234" s="139">
        <v>85.950301126040301</v>
      </c>
      <c r="AX234" s="139">
        <v>82.309524165526099</v>
      </c>
      <c r="AY234" s="139">
        <v>90.0639324290741</v>
      </c>
      <c r="AZ234" s="75">
        <v>311.018388202533</v>
      </c>
      <c r="BA234" s="139">
        <v>77.690305325590003</v>
      </c>
      <c r="BC234" s="165">
        <f t="shared" si="46"/>
        <v>0.47434956114337101</v>
      </c>
      <c r="BD234" s="463"/>
    </row>
    <row r="235" spans="1:56" customFormat="1">
      <c r="A235" s="21" t="s">
        <v>274</v>
      </c>
      <c r="B235" s="329" t="s">
        <v>34</v>
      </c>
      <c r="C235" s="98">
        <v>-17</v>
      </c>
      <c r="D235" s="98">
        <v>-15</v>
      </c>
      <c r="E235" s="98">
        <v>-16</v>
      </c>
      <c r="F235" s="72">
        <v>-28</v>
      </c>
      <c r="G235" s="73">
        <f t="shared" si="45"/>
        <v>-76</v>
      </c>
      <c r="H235" s="72">
        <v>-13.757503184169501</v>
      </c>
      <c r="I235" s="72">
        <v>-15.260692793969399</v>
      </c>
      <c r="J235" s="72">
        <v>-17.393082806000599</v>
      </c>
      <c r="K235" s="72">
        <v>-16.647059429684099</v>
      </c>
      <c r="L235" s="73">
        <v>-63.058338213823603</v>
      </c>
      <c r="M235" s="136">
        <v>-10.1977994668718</v>
      </c>
      <c r="N235" s="136">
        <v>-10.475417777220301</v>
      </c>
      <c r="O235" s="136">
        <v>-13.495752756376501</v>
      </c>
      <c r="P235" s="136">
        <v>-14.5206647208513</v>
      </c>
      <c r="Q235" s="73">
        <v>-48.689634721319898</v>
      </c>
      <c r="R235" s="136">
        <v>-9.4198627631293395</v>
      </c>
      <c r="S235" s="136">
        <v>-11.9956584693014</v>
      </c>
      <c r="T235" s="136">
        <v>-15.117504607683401</v>
      </c>
      <c r="U235" s="136">
        <v>-16.686272144919101</v>
      </c>
      <c r="V235" s="73">
        <v>-53.2192979850333</v>
      </c>
      <c r="W235" s="136">
        <v>-11.042681063239099</v>
      </c>
      <c r="X235" s="136">
        <v>-13.8720995293207</v>
      </c>
      <c r="Y235" s="136">
        <v>-9.8693035427024594</v>
      </c>
      <c r="Z235" s="136">
        <v>-11.907722730006199</v>
      </c>
      <c r="AA235" s="73">
        <v>-46.691806865268397</v>
      </c>
      <c r="AB235" s="136">
        <v>-25.8610237098722</v>
      </c>
      <c r="AC235" s="136">
        <v>-30.412188643476401</v>
      </c>
      <c r="AD235" s="136">
        <v>-14.077893358786801</v>
      </c>
      <c r="AE235" s="136">
        <v>-25.4428908677063</v>
      </c>
      <c r="AF235" s="73">
        <v>-95.793996579841703</v>
      </c>
      <c r="AG235" s="136">
        <v>-13.2536857898598</v>
      </c>
      <c r="AH235" s="136">
        <v>-15.614392215513901</v>
      </c>
      <c r="AI235" s="136">
        <v>-15.7320659698516</v>
      </c>
      <c r="AJ235" s="136">
        <v>-15.2505957631583</v>
      </c>
      <c r="AK235" s="73">
        <v>-59.850739738383702</v>
      </c>
      <c r="AL235" s="136">
        <v>-7.4645461598138096</v>
      </c>
      <c r="AM235" s="136">
        <v>-7.4645461598138096</v>
      </c>
      <c r="AN235" s="136">
        <v>-12.285221063708599</v>
      </c>
      <c r="AO235" s="136">
        <v>-12.28522106370859</v>
      </c>
      <c r="AP235" s="136">
        <v>-9.8786045252985097</v>
      </c>
      <c r="AQ235" s="279">
        <v>-9.8786045252985986</v>
      </c>
      <c r="AR235" s="136">
        <v>-23.119691978269</v>
      </c>
      <c r="AS235" s="279">
        <f t="shared" si="47"/>
        <v>-23.119691978269003</v>
      </c>
      <c r="AT235" s="73">
        <v>-52.748063727089999</v>
      </c>
      <c r="AU235" s="73">
        <v>-52.748063727089999</v>
      </c>
      <c r="AV235" s="136">
        <v>-11.7509243804775</v>
      </c>
      <c r="AW235" s="136">
        <v>-19.0793698329188</v>
      </c>
      <c r="AX235" s="136">
        <v>-17.710267415006701</v>
      </c>
      <c r="AY235" s="136">
        <v>-14.040137909687999</v>
      </c>
      <c r="AZ235" s="73">
        <v>-62.580699538090897</v>
      </c>
      <c r="BA235" s="136">
        <v>-19.4037035709873</v>
      </c>
      <c r="BC235" s="165">
        <f t="shared" si="46"/>
        <v>0.65124912242851396</v>
      </c>
      <c r="BD235" s="463"/>
    </row>
    <row r="236" spans="1:56" customFormat="1">
      <c r="A236" s="21" t="s">
        <v>275</v>
      </c>
      <c r="B236" s="329" t="s">
        <v>38</v>
      </c>
      <c r="C236" s="98">
        <v>0</v>
      </c>
      <c r="D236" s="98">
        <v>0</v>
      </c>
      <c r="E236" s="98">
        <v>0</v>
      </c>
      <c r="F236" s="72">
        <v>0</v>
      </c>
      <c r="G236" s="73">
        <f t="shared" si="45"/>
        <v>0</v>
      </c>
      <c r="H236" s="72">
        <v>0</v>
      </c>
      <c r="I236" s="72">
        <v>0</v>
      </c>
      <c r="J236" s="72">
        <v>0</v>
      </c>
      <c r="K236" s="72">
        <v>0</v>
      </c>
      <c r="L236" s="73">
        <v>0</v>
      </c>
      <c r="M236" s="136">
        <v>0</v>
      </c>
      <c r="N236" s="136">
        <v>0</v>
      </c>
      <c r="O236" s="136">
        <v>0</v>
      </c>
      <c r="P236" s="136">
        <v>0</v>
      </c>
      <c r="Q236" s="73">
        <v>0</v>
      </c>
      <c r="R236" s="136">
        <v>0</v>
      </c>
      <c r="S236" s="136">
        <v>0</v>
      </c>
      <c r="T236" s="136">
        <v>0</v>
      </c>
      <c r="U236" s="136">
        <v>0</v>
      </c>
      <c r="V236" s="73">
        <v>0</v>
      </c>
      <c r="W236" s="136">
        <v>0</v>
      </c>
      <c r="X236" s="136">
        <v>0</v>
      </c>
      <c r="Y236" s="136">
        <v>0</v>
      </c>
      <c r="Z236" s="136">
        <v>0</v>
      </c>
      <c r="AA236" s="73">
        <v>0</v>
      </c>
      <c r="AB236" s="136">
        <v>0</v>
      </c>
      <c r="AC236" s="136">
        <v>0</v>
      </c>
      <c r="AD236" s="136">
        <v>0</v>
      </c>
      <c r="AE236" s="136">
        <v>0</v>
      </c>
      <c r="AF236" s="73">
        <v>0</v>
      </c>
      <c r="AG236" s="136">
        <v>0</v>
      </c>
      <c r="AH236" s="136">
        <v>0</v>
      </c>
      <c r="AI236" s="136">
        <v>0</v>
      </c>
      <c r="AJ236" s="136">
        <v>0</v>
      </c>
      <c r="AK236" s="73">
        <v>0</v>
      </c>
      <c r="AL236" s="136">
        <v>0</v>
      </c>
      <c r="AM236" s="136">
        <v>0</v>
      </c>
      <c r="AN236" s="136">
        <v>0</v>
      </c>
      <c r="AO236" s="136">
        <v>0</v>
      </c>
      <c r="AP236" s="136">
        <v>0</v>
      </c>
      <c r="AQ236" s="279">
        <v>0</v>
      </c>
      <c r="AR236" s="136">
        <v>-7.5675398859090094E-5</v>
      </c>
      <c r="AS236" s="279">
        <f t="shared" si="47"/>
        <v>-7.5675398859090094E-5</v>
      </c>
      <c r="AT236" s="73">
        <v>-7.5675398859090094E-5</v>
      </c>
      <c r="AU236" s="73">
        <v>-7.5675398859090094E-5</v>
      </c>
      <c r="AV236" s="136">
        <v>3.34920433704625E-4</v>
      </c>
      <c r="AW236" s="136">
        <v>-2.9513745669130298</v>
      </c>
      <c r="AX236" s="136">
        <v>0.23252565937933101</v>
      </c>
      <c r="AY236" s="136">
        <v>-1.52426066343644</v>
      </c>
      <c r="AZ236" s="73">
        <v>-4.2427746505364397</v>
      </c>
      <c r="BA236" s="136">
        <v>-1.6881236332581999</v>
      </c>
      <c r="BC236" s="165" t="str">
        <f t="shared" si="46"/>
        <v>ns</v>
      </c>
      <c r="BD236" s="463"/>
    </row>
    <row r="237" spans="1:56" customFormat="1">
      <c r="A237" s="21" t="s">
        <v>276</v>
      </c>
      <c r="B237" s="329" t="s">
        <v>40</v>
      </c>
      <c r="C237" s="98">
        <v>0</v>
      </c>
      <c r="D237" s="98">
        <v>0</v>
      </c>
      <c r="E237" s="98">
        <v>0</v>
      </c>
      <c r="F237" s="72">
        <v>0</v>
      </c>
      <c r="G237" s="73">
        <f t="shared" si="45"/>
        <v>0</v>
      </c>
      <c r="H237" s="72">
        <v>-5.0338270110407E-2</v>
      </c>
      <c r="I237" s="72">
        <v>6.5609437067001605E-2</v>
      </c>
      <c r="J237" s="72">
        <v>0.117279277754699</v>
      </c>
      <c r="K237" s="72">
        <v>-4.7309771704709999E-2</v>
      </c>
      <c r="L237" s="73">
        <v>8.5240673006583806E-2</v>
      </c>
      <c r="M237" s="136">
        <v>-0.211800890076348</v>
      </c>
      <c r="N237" s="136">
        <v>1.9207542659739799E-2</v>
      </c>
      <c r="O237" s="136">
        <v>1.69480819723088E-2</v>
      </c>
      <c r="P237" s="136">
        <v>-0.13550863619832701</v>
      </c>
      <c r="Q237" s="73">
        <v>-0.31115390164262602</v>
      </c>
      <c r="R237" s="136">
        <v>4.7353127578413701E-2</v>
      </c>
      <c r="S237" s="136">
        <v>3.863696589164E-2</v>
      </c>
      <c r="T237" s="136">
        <v>-2.2561835267448701E-2</v>
      </c>
      <c r="U237" s="136">
        <v>-5.4354683137775299E-2</v>
      </c>
      <c r="V237" s="73">
        <v>9.0735750648296993E-3</v>
      </c>
      <c r="W237" s="136">
        <v>2.14458879840865E-2</v>
      </c>
      <c r="X237" s="136">
        <v>0.100945652051066</v>
      </c>
      <c r="Y237" s="136">
        <v>1.4986601111266901E-2</v>
      </c>
      <c r="Z237" s="136">
        <v>5.40585089844378E-2</v>
      </c>
      <c r="AA237" s="73">
        <v>0.19143665013085701</v>
      </c>
      <c r="AB237" s="136">
        <v>-6.1643446118851301E-2</v>
      </c>
      <c r="AC237" s="136">
        <v>5.9854039633955196</v>
      </c>
      <c r="AD237" s="136">
        <v>-1.4555388181540501</v>
      </c>
      <c r="AE237" s="136">
        <v>-5.8432576067700204</v>
      </c>
      <c r="AF237" s="73">
        <v>-1.3750359076473999</v>
      </c>
      <c r="AG237" s="136">
        <v>3.94687794645402E-2</v>
      </c>
      <c r="AH237" s="136">
        <v>5.4575280287575502E-2</v>
      </c>
      <c r="AI237" s="136">
        <v>-2.2138614313396001E-2</v>
      </c>
      <c r="AJ237" s="136">
        <v>-6.9542124229213798</v>
      </c>
      <c r="AK237" s="73">
        <v>-6.88230697748266</v>
      </c>
      <c r="AL237" s="136">
        <v>3.21093009223343E-2</v>
      </c>
      <c r="AM237" s="136">
        <v>3.21093009223343E-2</v>
      </c>
      <c r="AN237" s="136">
        <v>0.46766548185010798</v>
      </c>
      <c r="AO237" s="136">
        <v>0.4676654818501077</v>
      </c>
      <c r="AP237" s="136">
        <v>6.5591673710547402</v>
      </c>
      <c r="AQ237" s="279">
        <v>6.5591673710547385</v>
      </c>
      <c r="AR237" s="136">
        <v>0.63537022495885298</v>
      </c>
      <c r="AS237" s="279">
        <f t="shared" si="47"/>
        <v>0.63537022495884976</v>
      </c>
      <c r="AT237" s="73">
        <v>7.6943123787860301</v>
      </c>
      <c r="AU237" s="73">
        <v>7.6943123787860301</v>
      </c>
      <c r="AV237" s="136">
        <v>1.66105020730552</v>
      </c>
      <c r="AW237" s="136">
        <v>-0.22345117309592599</v>
      </c>
      <c r="AX237" s="136">
        <v>-0.39897447034990702</v>
      </c>
      <c r="AY237" s="136">
        <v>-8.1570382708457903</v>
      </c>
      <c r="AZ237" s="73">
        <v>-7.1184137069861002</v>
      </c>
      <c r="BA237" s="136">
        <v>7.4678981836154706E-2</v>
      </c>
      <c r="BC237" s="165">
        <f t="shared" si="46"/>
        <v>-0.95504110501434181</v>
      </c>
      <c r="BD237" s="463"/>
    </row>
    <row r="238" spans="1:56" customFormat="1">
      <c r="A238" s="21" t="s">
        <v>277</v>
      </c>
      <c r="B238" s="329" t="s">
        <v>42</v>
      </c>
      <c r="C238" s="98">
        <v>0</v>
      </c>
      <c r="D238" s="98">
        <v>0</v>
      </c>
      <c r="E238" s="98">
        <v>0</v>
      </c>
      <c r="F238" s="72">
        <v>0</v>
      </c>
      <c r="G238" s="73">
        <f t="shared" si="45"/>
        <v>0</v>
      </c>
      <c r="H238" s="72">
        <v>0</v>
      </c>
      <c r="I238" s="72">
        <v>0</v>
      </c>
      <c r="J238" s="72">
        <v>0</v>
      </c>
      <c r="K238" s="72">
        <v>0</v>
      </c>
      <c r="L238" s="73">
        <v>0</v>
      </c>
      <c r="M238" s="136">
        <v>0</v>
      </c>
      <c r="N238" s="136">
        <v>0</v>
      </c>
      <c r="O238" s="136">
        <v>0</v>
      </c>
      <c r="P238" s="136">
        <v>0</v>
      </c>
      <c r="Q238" s="73">
        <v>0</v>
      </c>
      <c r="R238" s="136">
        <v>0</v>
      </c>
      <c r="S238" s="136">
        <v>0</v>
      </c>
      <c r="T238" s="136">
        <v>0</v>
      </c>
      <c r="U238" s="136">
        <v>0</v>
      </c>
      <c r="V238" s="73">
        <v>0</v>
      </c>
      <c r="W238" s="136">
        <v>0</v>
      </c>
      <c r="X238" s="136">
        <v>0</v>
      </c>
      <c r="Y238" s="136">
        <v>0</v>
      </c>
      <c r="Z238" s="136">
        <v>0</v>
      </c>
      <c r="AA238" s="73">
        <v>0</v>
      </c>
      <c r="AB238" s="136">
        <v>0</v>
      </c>
      <c r="AC238" s="136">
        <v>0</v>
      </c>
      <c r="AD238" s="136">
        <v>0</v>
      </c>
      <c r="AE238" s="136">
        <v>0</v>
      </c>
      <c r="AF238" s="73">
        <v>0</v>
      </c>
      <c r="AG238" s="136">
        <v>0</v>
      </c>
      <c r="AH238" s="136">
        <v>0</v>
      </c>
      <c r="AI238" s="136">
        <v>0</v>
      </c>
      <c r="AJ238" s="136">
        <v>0</v>
      </c>
      <c r="AK238" s="73">
        <v>0</v>
      </c>
      <c r="AL238" s="136">
        <v>0</v>
      </c>
      <c r="AM238" s="136">
        <v>0</v>
      </c>
      <c r="AN238" s="136">
        <v>0</v>
      </c>
      <c r="AO238" s="136">
        <v>0</v>
      </c>
      <c r="AP238" s="136">
        <v>0</v>
      </c>
      <c r="AQ238" s="279">
        <v>0</v>
      </c>
      <c r="AR238" s="136">
        <v>0</v>
      </c>
      <c r="AS238" s="279">
        <f t="shared" si="47"/>
        <v>0</v>
      </c>
      <c r="AT238" s="73">
        <v>0</v>
      </c>
      <c r="AU238" s="73">
        <v>0</v>
      </c>
      <c r="AV238" s="136">
        <v>0</v>
      </c>
      <c r="AW238" s="136">
        <v>0</v>
      </c>
      <c r="AX238" s="136">
        <v>0</v>
      </c>
      <c r="AY238" s="136">
        <v>0</v>
      </c>
      <c r="AZ238" s="73">
        <v>0</v>
      </c>
      <c r="BA238" s="136">
        <v>0</v>
      </c>
      <c r="BC238" s="165" t="str">
        <f t="shared" si="46"/>
        <v>ns</v>
      </c>
      <c r="BD238" s="463"/>
    </row>
    <row r="239" spans="1:56" customFormat="1">
      <c r="A239" s="21" t="s">
        <v>278</v>
      </c>
      <c r="B239" s="328" t="s">
        <v>44</v>
      </c>
      <c r="C239" s="60">
        <v>27</v>
      </c>
      <c r="D239" s="60">
        <v>49</v>
      </c>
      <c r="E239" s="60">
        <v>44</v>
      </c>
      <c r="F239" s="74">
        <v>54</v>
      </c>
      <c r="G239" s="75">
        <f t="shared" si="45"/>
        <v>174</v>
      </c>
      <c r="H239" s="74">
        <v>36.529651275813997</v>
      </c>
      <c r="I239" s="74">
        <v>52.284161275958397</v>
      </c>
      <c r="J239" s="74">
        <v>45.911222225718099</v>
      </c>
      <c r="K239" s="74">
        <v>58.079304637458897</v>
      </c>
      <c r="L239" s="75">
        <v>192.804339414949</v>
      </c>
      <c r="M239" s="139">
        <v>34.444805513916101</v>
      </c>
      <c r="N239" s="139">
        <v>63.0321463701585</v>
      </c>
      <c r="O239" s="139">
        <v>54.333014050777102</v>
      </c>
      <c r="P239" s="139">
        <v>50.808065359266202</v>
      </c>
      <c r="Q239" s="75">
        <v>202.618031294118</v>
      </c>
      <c r="R239" s="139">
        <v>43.581322424334999</v>
      </c>
      <c r="S239" s="139">
        <v>65.266940051015297</v>
      </c>
      <c r="T239" s="139">
        <v>56.035376288919103</v>
      </c>
      <c r="U239" s="139">
        <v>53.659842987999802</v>
      </c>
      <c r="V239" s="75">
        <v>218.543481752269</v>
      </c>
      <c r="W239" s="139">
        <v>46.187214861838299</v>
      </c>
      <c r="X239" s="139">
        <v>52.169731972677297</v>
      </c>
      <c r="Y239" s="139">
        <v>65.936790644865098</v>
      </c>
      <c r="Z239" s="139">
        <v>67.672713560852301</v>
      </c>
      <c r="AA239" s="75">
        <v>231.96645104023301</v>
      </c>
      <c r="AB239" s="139">
        <v>19.1066535998944</v>
      </c>
      <c r="AC239" s="139">
        <v>26.984381519723101</v>
      </c>
      <c r="AD239" s="139">
        <v>45.561736448472203</v>
      </c>
      <c r="AE239" s="139">
        <v>42.960655766619603</v>
      </c>
      <c r="AF239" s="75">
        <v>134.613427334709</v>
      </c>
      <c r="AG239" s="139">
        <v>38.7702085296809</v>
      </c>
      <c r="AH239" s="139">
        <v>53.685378281718599</v>
      </c>
      <c r="AI239" s="139">
        <v>55.800726222817097</v>
      </c>
      <c r="AJ239" s="139">
        <v>55.420057018842897</v>
      </c>
      <c r="AK239" s="75">
        <v>203.67637005306</v>
      </c>
      <c r="AL239" s="139">
        <v>45.498112164341698</v>
      </c>
      <c r="AM239" s="139">
        <v>45.498112164341698</v>
      </c>
      <c r="AN239" s="139">
        <v>58.240641829786298</v>
      </c>
      <c r="AO239" s="139">
        <v>58.240641829786306</v>
      </c>
      <c r="AP239" s="139">
        <v>63.892034754148803</v>
      </c>
      <c r="AQ239" s="280">
        <v>63.892034754149009</v>
      </c>
      <c r="AR239" s="139">
        <v>60.248640030951499</v>
      </c>
      <c r="AS239" s="280">
        <f t="shared" si="47"/>
        <v>60.248640030950966</v>
      </c>
      <c r="AT239" s="75">
        <v>227.87942877922799</v>
      </c>
      <c r="AU239" s="75">
        <v>227.87942877922799</v>
      </c>
      <c r="AV239" s="139">
        <v>42.605091229153999</v>
      </c>
      <c r="AW239" s="139">
        <v>63.696105553112503</v>
      </c>
      <c r="AX239" s="139">
        <v>64.432807939548795</v>
      </c>
      <c r="AY239" s="139">
        <v>66.342495585104004</v>
      </c>
      <c r="AZ239" s="75">
        <v>237.076500306919</v>
      </c>
      <c r="BA239" s="139">
        <v>56.673157103180699</v>
      </c>
      <c r="BC239" s="165">
        <f t="shared" si="46"/>
        <v>0.3301968255005201</v>
      </c>
      <c r="BD239" s="463"/>
    </row>
    <row r="240" spans="1:56" customFormat="1">
      <c r="A240" s="21" t="s">
        <v>279</v>
      </c>
      <c r="B240" s="329" t="s">
        <v>46</v>
      </c>
      <c r="C240" s="98">
        <v>-12</v>
      </c>
      <c r="D240" s="98">
        <v>-16</v>
      </c>
      <c r="E240" s="98">
        <v>-15</v>
      </c>
      <c r="F240" s="72">
        <v>-14</v>
      </c>
      <c r="G240" s="73">
        <f t="shared" si="45"/>
        <v>-57</v>
      </c>
      <c r="H240" s="72">
        <v>-13.6222899488384</v>
      </c>
      <c r="I240" s="72">
        <v>-14.9088029350336</v>
      </c>
      <c r="J240" s="72">
        <v>-12.690778652650399</v>
      </c>
      <c r="K240" s="72">
        <v>-20.9139472673059</v>
      </c>
      <c r="L240" s="73">
        <v>-62.1358188038284</v>
      </c>
      <c r="M240" s="136">
        <v>-13.338810495103701</v>
      </c>
      <c r="N240" s="136">
        <v>-18.368590485236599</v>
      </c>
      <c r="O240" s="136">
        <v>-14.9291847650028</v>
      </c>
      <c r="P240" s="136">
        <v>-17.568105256532601</v>
      </c>
      <c r="Q240" s="73">
        <v>-64.204691001875602</v>
      </c>
      <c r="R240" s="136">
        <v>-12.197870058028499</v>
      </c>
      <c r="S240" s="136">
        <v>-16.248413512771801</v>
      </c>
      <c r="T240" s="136">
        <v>-11.9815558505688</v>
      </c>
      <c r="U240" s="136">
        <v>-11.3526769215502</v>
      </c>
      <c r="V240" s="73">
        <v>-51.780516342919299</v>
      </c>
      <c r="W240" s="136">
        <v>-13.9579507048607</v>
      </c>
      <c r="X240" s="136">
        <v>-15.983333114708101</v>
      </c>
      <c r="Y240" s="136">
        <v>-17.8041119558209</v>
      </c>
      <c r="Z240" s="136">
        <v>-13.3946887610687</v>
      </c>
      <c r="AA240" s="73">
        <v>-61.140084536458303</v>
      </c>
      <c r="AB240" s="136">
        <v>-7.0409028619266296</v>
      </c>
      <c r="AC240" s="136">
        <v>-8.8091908504353302</v>
      </c>
      <c r="AD240" s="136">
        <v>-11.544016991144799</v>
      </c>
      <c r="AE240" s="136">
        <v>-5.1941646835054698</v>
      </c>
      <c r="AF240" s="73">
        <v>-32.588275387012203</v>
      </c>
      <c r="AG240" s="136">
        <v>-14.080787423045001</v>
      </c>
      <c r="AH240" s="136">
        <v>-14.909378228750301</v>
      </c>
      <c r="AI240" s="136">
        <v>-13.997060972863499</v>
      </c>
      <c r="AJ240" s="136">
        <v>-14.654935765765501</v>
      </c>
      <c r="AK240" s="73">
        <v>-57.642162390424303</v>
      </c>
      <c r="AL240" s="136">
        <v>-15.278347211447301</v>
      </c>
      <c r="AM240" s="136">
        <v>-15.278347211447301</v>
      </c>
      <c r="AN240" s="136">
        <v>-15.358316227069899</v>
      </c>
      <c r="AO240" s="136">
        <v>-15.358316227069899</v>
      </c>
      <c r="AP240" s="136">
        <v>-15.0454533412606</v>
      </c>
      <c r="AQ240" s="279">
        <v>-15.0454533412606</v>
      </c>
      <c r="AR240" s="136">
        <v>-9.3556402202964808</v>
      </c>
      <c r="AS240" s="279">
        <f t="shared" si="47"/>
        <v>-9.3556402202964968</v>
      </c>
      <c r="AT240" s="73">
        <v>-55.037757000074301</v>
      </c>
      <c r="AU240" s="73">
        <v>-55.037757000074301</v>
      </c>
      <c r="AV240" s="136">
        <v>-11.9154832293555</v>
      </c>
      <c r="AW240" s="136">
        <v>-21.445433783205299</v>
      </c>
      <c r="AX240" s="136">
        <v>-9.7380490806065207</v>
      </c>
      <c r="AY240" s="136">
        <v>-17.200460763862001</v>
      </c>
      <c r="AZ240" s="73">
        <v>-60.299426857029196</v>
      </c>
      <c r="BA240" s="136">
        <v>-13.1619679970345</v>
      </c>
      <c r="BC240" s="165">
        <f t="shared" si="46"/>
        <v>0.10461050917415649</v>
      </c>
      <c r="BD240" s="463"/>
    </row>
    <row r="241" spans="1:1007 1025:2033 2051:3059 3077:4085 4103:5111 5129:6137 6155:7163 7181:8189 8207:9215 9233:10236 10241:11262 11267:12288 12293:13309 13314:14335 14340:16359" customFormat="1">
      <c r="A241" s="21" t="s">
        <v>280</v>
      </c>
      <c r="B241" s="329" t="s">
        <v>48</v>
      </c>
      <c r="C241" s="98">
        <v>0</v>
      </c>
      <c r="D241" s="98">
        <v>0</v>
      </c>
      <c r="E241" s="98">
        <v>0</v>
      </c>
      <c r="F241" s="72">
        <v>0</v>
      </c>
      <c r="G241" s="73">
        <f t="shared" si="45"/>
        <v>0</v>
      </c>
      <c r="H241" s="72">
        <v>0</v>
      </c>
      <c r="I241" s="72">
        <v>0</v>
      </c>
      <c r="J241" s="72">
        <v>0</v>
      </c>
      <c r="K241" s="72">
        <v>0</v>
      </c>
      <c r="L241" s="73">
        <v>0</v>
      </c>
      <c r="M241" s="136">
        <v>0</v>
      </c>
      <c r="N241" s="136">
        <v>0</v>
      </c>
      <c r="O241" s="136">
        <v>0</v>
      </c>
      <c r="P241" s="136">
        <v>0</v>
      </c>
      <c r="Q241" s="73">
        <v>0</v>
      </c>
      <c r="R241" s="136">
        <v>0</v>
      </c>
      <c r="S241" s="136">
        <v>0</v>
      </c>
      <c r="T241" s="136">
        <v>0</v>
      </c>
      <c r="U241" s="136">
        <v>0</v>
      </c>
      <c r="V241" s="73">
        <v>0</v>
      </c>
      <c r="W241" s="136">
        <v>0</v>
      </c>
      <c r="X241" s="136">
        <v>0</v>
      </c>
      <c r="Y241" s="136">
        <v>0</v>
      </c>
      <c r="Z241" s="136">
        <v>0</v>
      </c>
      <c r="AA241" s="73">
        <v>0</v>
      </c>
      <c r="AB241" s="136">
        <v>0</v>
      </c>
      <c r="AC241" s="136">
        <v>0</v>
      </c>
      <c r="AD241" s="136">
        <v>0</v>
      </c>
      <c r="AE241" s="136">
        <v>0</v>
      </c>
      <c r="AF241" s="73">
        <v>0</v>
      </c>
      <c r="AG241" s="136">
        <v>0</v>
      </c>
      <c r="AH241" s="136">
        <v>0</v>
      </c>
      <c r="AI241" s="136">
        <v>0</v>
      </c>
      <c r="AJ241" s="136">
        <v>0</v>
      </c>
      <c r="AK241" s="73">
        <v>0</v>
      </c>
      <c r="AL241" s="136">
        <v>1.14692851076198</v>
      </c>
      <c r="AM241" s="136">
        <v>1.14692851076198</v>
      </c>
      <c r="AN241" s="136">
        <v>1.13313222563949</v>
      </c>
      <c r="AO241" s="136">
        <v>1.1331322256394898</v>
      </c>
      <c r="AP241" s="136">
        <v>1.29337270693039</v>
      </c>
      <c r="AQ241" s="279">
        <v>1.2933727069304002</v>
      </c>
      <c r="AR241" s="136">
        <v>-3.3334334433318702</v>
      </c>
      <c r="AS241" s="279">
        <f t="shared" si="47"/>
        <v>-3.3334334433318702</v>
      </c>
      <c r="AT241" s="73">
        <v>0.24</v>
      </c>
      <c r="AU241" s="73">
        <v>0.24</v>
      </c>
      <c r="AV241" s="136">
        <v>8.4000000000000005E-2</v>
      </c>
      <c r="AW241" s="136">
        <v>0.112</v>
      </c>
      <c r="AX241" s="136">
        <v>-0.48199999999999998</v>
      </c>
      <c r="AY241" s="136">
        <v>0</v>
      </c>
      <c r="AZ241" s="73">
        <v>-0.28599999999999998</v>
      </c>
      <c r="BA241" s="136">
        <v>0</v>
      </c>
      <c r="BC241" s="165">
        <f t="shared" si="46"/>
        <v>-1</v>
      </c>
      <c r="BD241" s="463"/>
    </row>
    <row r="242" spans="1:1007 1025:2033 2051:3059 3077:4085 4103:5111 5129:6137 6155:7163 7181:8189 8207:9215 9233:10236 10241:11262 11267:12288 12293:13309 13314:14335 14340:16359" customFormat="1">
      <c r="A242" s="21" t="s">
        <v>281</v>
      </c>
      <c r="B242" s="328" t="s">
        <v>50</v>
      </c>
      <c r="C242" s="60">
        <v>15</v>
      </c>
      <c r="D242" s="60">
        <v>33</v>
      </c>
      <c r="E242" s="60">
        <v>29</v>
      </c>
      <c r="F242" s="74">
        <v>40</v>
      </c>
      <c r="G242" s="75">
        <f t="shared" si="45"/>
        <v>117</v>
      </c>
      <c r="H242" s="74">
        <v>22.9073613269756</v>
      </c>
      <c r="I242" s="74">
        <v>37.375358340924798</v>
      </c>
      <c r="J242" s="74">
        <v>33.220443573067598</v>
      </c>
      <c r="K242" s="74">
        <v>37.165357370152996</v>
      </c>
      <c r="L242" s="75">
        <v>130.66852061112101</v>
      </c>
      <c r="M242" s="139">
        <v>21.105995018812401</v>
      </c>
      <c r="N242" s="139">
        <v>44.663555884921998</v>
      </c>
      <c r="O242" s="139">
        <v>39.4038292857744</v>
      </c>
      <c r="P242" s="139">
        <v>33.239960102733605</v>
      </c>
      <c r="Q242" s="75">
        <v>138.413340292242</v>
      </c>
      <c r="R242" s="139">
        <v>31.3834523663065</v>
      </c>
      <c r="S242" s="139">
        <v>49.018526538243499</v>
      </c>
      <c r="T242" s="139">
        <v>44.0538204383503</v>
      </c>
      <c r="U242" s="139">
        <v>42.307166066449703</v>
      </c>
      <c r="V242" s="75">
        <v>166.76296540934999</v>
      </c>
      <c r="W242" s="139">
        <v>32.229264156977599</v>
      </c>
      <c r="X242" s="139">
        <v>36.186398857969202</v>
      </c>
      <c r="Y242" s="139">
        <v>48.132678689044198</v>
      </c>
      <c r="Z242" s="139">
        <v>54.278024799783701</v>
      </c>
      <c r="AA242" s="75">
        <v>170.82636650377501</v>
      </c>
      <c r="AB242" s="139">
        <v>12.0657507379678</v>
      </c>
      <c r="AC242" s="139">
        <v>18.175190669287801</v>
      </c>
      <c r="AD242" s="139">
        <v>34.017719457327502</v>
      </c>
      <c r="AE242" s="139">
        <v>37.766491083114097</v>
      </c>
      <c r="AF242" s="75">
        <v>102.025151947697</v>
      </c>
      <c r="AG242" s="139">
        <v>24.689421106636001</v>
      </c>
      <c r="AH242" s="139">
        <v>38.776000052968399</v>
      </c>
      <c r="AI242" s="139">
        <v>41.803665249953603</v>
      </c>
      <c r="AJ242" s="139">
        <v>40.765121253077403</v>
      </c>
      <c r="AK242" s="75">
        <v>146.034207662635</v>
      </c>
      <c r="AL242" s="139">
        <v>31.366693463656301</v>
      </c>
      <c r="AM242" s="139">
        <v>31.3666934636564</v>
      </c>
      <c r="AN242" s="139">
        <v>44.015457828355899</v>
      </c>
      <c r="AO242" s="139">
        <v>44.015457828355892</v>
      </c>
      <c r="AP242" s="139">
        <v>50.139954119818597</v>
      </c>
      <c r="AQ242" s="280">
        <v>50.139954119818711</v>
      </c>
      <c r="AR242" s="139">
        <v>47.5595663673231</v>
      </c>
      <c r="AS242" s="280">
        <f t="shared" si="47"/>
        <v>47.559566367323001</v>
      </c>
      <c r="AT242" s="75">
        <v>173.08167177915399</v>
      </c>
      <c r="AU242" s="75">
        <v>173.08167177915399</v>
      </c>
      <c r="AV242" s="139">
        <v>30.7736079997986</v>
      </c>
      <c r="AW242" s="139">
        <v>42.362671769907301</v>
      </c>
      <c r="AX242" s="139">
        <v>54.212758858942301</v>
      </c>
      <c r="AY242" s="139">
        <v>49.142034821242</v>
      </c>
      <c r="AZ242" s="75">
        <v>176.49107344989</v>
      </c>
      <c r="BA242" s="139">
        <v>43.511189106146198</v>
      </c>
      <c r="BC242" s="165">
        <f t="shared" si="46"/>
        <v>0.4139125027663626</v>
      </c>
      <c r="BD242" s="463"/>
    </row>
    <row r="243" spans="1:1007 1025:2033 2051:3059 3077:4085 4103:5111 5129:6137 6155:7163 7181:8189 8207:9215 9233:10236 10241:11262 11267:12288 12293:13309 13314:14335 14340:16359" customFormat="1">
      <c r="A243" s="21" t="s">
        <v>282</v>
      </c>
      <c r="B243" s="329" t="s">
        <v>52</v>
      </c>
      <c r="C243" s="98">
        <v>0</v>
      </c>
      <c r="D243" s="98">
        <v>0</v>
      </c>
      <c r="E243" s="98">
        <v>0</v>
      </c>
      <c r="F243" s="98">
        <v>0</v>
      </c>
      <c r="G243" s="73">
        <f t="shared" si="45"/>
        <v>0</v>
      </c>
      <c r="H243" s="98">
        <v>-0.17030226136381699</v>
      </c>
      <c r="I243" s="98">
        <v>-2.3896232195020298E-2</v>
      </c>
      <c r="J243" s="98">
        <v>-0.25790483763815097</v>
      </c>
      <c r="K243" s="98">
        <v>-0.11612950308952801</v>
      </c>
      <c r="L243" s="73">
        <v>-0.56823283428651705</v>
      </c>
      <c r="M243" s="136">
        <v>-2.8280348915139E-2</v>
      </c>
      <c r="N243" s="136">
        <v>-3.5676856842311797E-2</v>
      </c>
      <c r="O243" s="136">
        <v>9.5381417625819403E-3</v>
      </c>
      <c r="P243" s="136">
        <v>0.227946972636307</v>
      </c>
      <c r="Q243" s="73">
        <v>0.17352790864143799</v>
      </c>
      <c r="R243" s="136">
        <v>-2.3036674949251799E-2</v>
      </c>
      <c r="S243" s="136">
        <v>-4.9339980808947699E-2</v>
      </c>
      <c r="T243" s="136">
        <v>-0.12790190718421501</v>
      </c>
      <c r="U243" s="136">
        <v>1.2751300746075901E-2</v>
      </c>
      <c r="V243" s="73">
        <v>-0.187527262196339</v>
      </c>
      <c r="W243" s="136">
        <v>8.4052558732860105E-2</v>
      </c>
      <c r="X243" s="136">
        <v>-9.8572778997907007E-2</v>
      </c>
      <c r="Y243" s="136">
        <v>-0.13080564581169299</v>
      </c>
      <c r="Z243" s="136">
        <v>-1.08318317174753E-2</v>
      </c>
      <c r="AA243" s="73">
        <v>-0.15615769779421601</v>
      </c>
      <c r="AB243" s="136">
        <v>2.0118204923305499E-2</v>
      </c>
      <c r="AC243" s="136">
        <v>-2.35842273475525E-2</v>
      </c>
      <c r="AD243" s="136">
        <v>-9.7773262283143703E-2</v>
      </c>
      <c r="AE243" s="136">
        <v>-0.84284774384956496</v>
      </c>
      <c r="AF243" s="73">
        <v>-0.94408702855695603</v>
      </c>
      <c r="AG243" s="136">
        <v>-0.62998872577808995</v>
      </c>
      <c r="AH243" s="136">
        <v>-0.151673089348108</v>
      </c>
      <c r="AI243" s="136">
        <v>5.4333952394418697E-2</v>
      </c>
      <c r="AJ243" s="136">
        <v>-0.26311774700995999</v>
      </c>
      <c r="AK243" s="73">
        <v>-0.99044560974173901</v>
      </c>
      <c r="AL243" s="136">
        <v>-0.304588380659365</v>
      </c>
      <c r="AM243" s="136">
        <v>-0.304588380659364</v>
      </c>
      <c r="AN243" s="136">
        <v>-0.31897767261419202</v>
      </c>
      <c r="AO243" s="136">
        <v>-0.31897767261419296</v>
      </c>
      <c r="AP243" s="136">
        <v>-2.95731543164496E-2</v>
      </c>
      <c r="AQ243" s="279">
        <v>-2.9573154316449024E-2</v>
      </c>
      <c r="AR243" s="136">
        <v>-0.66534725858765198</v>
      </c>
      <c r="AS243" s="279">
        <f t="shared" si="47"/>
        <v>-0.6653472585876542</v>
      </c>
      <c r="AT243" s="73">
        <v>-1.3184864661776601</v>
      </c>
      <c r="AU243" s="73">
        <v>-1.3184864661776601</v>
      </c>
      <c r="AV243" s="136">
        <v>-0.363729101775081</v>
      </c>
      <c r="AW243" s="136">
        <v>-0.49400225370096401</v>
      </c>
      <c r="AX243" s="136">
        <v>0.85887068674909595</v>
      </c>
      <c r="AY243" s="136">
        <v>5.4462679809315904E-4</v>
      </c>
      <c r="AZ243" s="73">
        <v>1.6839580711444501E-3</v>
      </c>
      <c r="BA243" s="136">
        <v>1.5734410901626E-5</v>
      </c>
      <c r="BC243" s="165" t="str">
        <f t="shared" si="46"/>
        <v>ns</v>
      </c>
      <c r="BD243" s="463"/>
    </row>
    <row r="244" spans="1:1007 1025:2033 2051:3059 3077:4085 4103:5111 5129:6137 6155:7163 7181:8189 8207:9215 9233:10236 10241:11262 11267:12288 12293:13309 13314:14335 14340:16359" customFormat="1">
      <c r="A244" s="21" t="s">
        <v>283</v>
      </c>
      <c r="B244" s="331" t="s">
        <v>54</v>
      </c>
      <c r="C244" s="61">
        <v>15</v>
      </c>
      <c r="D244" s="61">
        <v>33</v>
      </c>
      <c r="E244" s="61">
        <v>29</v>
      </c>
      <c r="F244" s="75">
        <v>40</v>
      </c>
      <c r="G244" s="75">
        <f t="shared" si="45"/>
        <v>117</v>
      </c>
      <c r="H244" s="75">
        <v>22.737059065611799</v>
      </c>
      <c r="I244" s="75">
        <v>37.351462108729798</v>
      </c>
      <c r="J244" s="75">
        <v>32.962538735429398</v>
      </c>
      <c r="K244" s="75">
        <v>37.0492278670635</v>
      </c>
      <c r="L244" s="75">
        <v>130.10028777683399</v>
      </c>
      <c r="M244" s="140">
        <v>21.077714669897201</v>
      </c>
      <c r="N244" s="140">
        <v>44.627879028079697</v>
      </c>
      <c r="O244" s="140">
        <v>39.413367427536997</v>
      </c>
      <c r="P244" s="140">
        <v>33.467907075369894</v>
      </c>
      <c r="Q244" s="75">
        <v>138.586868200884</v>
      </c>
      <c r="R244" s="140">
        <v>31.3604156913573</v>
      </c>
      <c r="S244" s="140">
        <v>48.969186557434497</v>
      </c>
      <c r="T244" s="140">
        <v>43.925918531166097</v>
      </c>
      <c r="U244" s="140">
        <v>42.3199173671957</v>
      </c>
      <c r="V244" s="75">
        <v>166.57543814715399</v>
      </c>
      <c r="W244" s="140">
        <v>32.313316715710499</v>
      </c>
      <c r="X244" s="140">
        <v>36.087826078971297</v>
      </c>
      <c r="Y244" s="140">
        <v>48.0018730432325</v>
      </c>
      <c r="Z244" s="140">
        <v>54.267192968066198</v>
      </c>
      <c r="AA244" s="75">
        <v>170.67020880598099</v>
      </c>
      <c r="AB244" s="140">
        <v>12.0858689428911</v>
      </c>
      <c r="AC244" s="140">
        <v>18.151606441940199</v>
      </c>
      <c r="AD244" s="140">
        <v>33.919946195044297</v>
      </c>
      <c r="AE244" s="140">
        <v>36.923643339264601</v>
      </c>
      <c r="AF244" s="75">
        <v>101.08106491914</v>
      </c>
      <c r="AG244" s="140">
        <v>24.059432380857899</v>
      </c>
      <c r="AH244" s="140">
        <v>38.624326963620298</v>
      </c>
      <c r="AI244" s="140">
        <v>41.857999202347997</v>
      </c>
      <c r="AJ244" s="140">
        <v>40.502003506067403</v>
      </c>
      <c r="AK244" s="75">
        <v>145.04376205289401</v>
      </c>
      <c r="AL244" s="140">
        <v>31.062105082997</v>
      </c>
      <c r="AM244" s="140">
        <v>31.062105082997</v>
      </c>
      <c r="AN244" s="140">
        <v>43.696480155741703</v>
      </c>
      <c r="AO244" s="140">
        <v>43.696480155741703</v>
      </c>
      <c r="AP244" s="140">
        <v>50.110380965502202</v>
      </c>
      <c r="AQ244" s="280">
        <v>50.110380965502301</v>
      </c>
      <c r="AR244" s="140">
        <v>46.894219108735498</v>
      </c>
      <c r="AS244" s="280">
        <f t="shared" si="47"/>
        <v>46.894219108734987</v>
      </c>
      <c r="AT244" s="75">
        <v>171.76318531297599</v>
      </c>
      <c r="AU244" s="75">
        <v>171.76318531297599</v>
      </c>
      <c r="AV244" s="140">
        <v>30.4098788980235</v>
      </c>
      <c r="AW244" s="140">
        <v>41.868669516206303</v>
      </c>
      <c r="AX244" s="140">
        <v>55.071629545691401</v>
      </c>
      <c r="AY244" s="140">
        <v>49.142579448040102</v>
      </c>
      <c r="AZ244" s="75">
        <v>176.49275740796099</v>
      </c>
      <c r="BA244" s="140">
        <v>43.511204840557099</v>
      </c>
      <c r="BC244" s="165">
        <f t="shared" si="46"/>
        <v>0.43082466676265274</v>
      </c>
      <c r="BD244" s="463"/>
    </row>
    <row r="245" spans="1:1007 1025:2033 2051:3059 3077:4085 4103:5111 5129:6137 6155:7163 7181:8189 8207:9215 9233:10236 10241:11262 11267:12288 12293:13309 13314:14335 14340:16359" customFormat="1">
      <c r="A245" s="21"/>
      <c r="B245" s="85"/>
      <c r="C245" s="85"/>
      <c r="D245" s="85"/>
      <c r="E245" s="85"/>
      <c r="F245" s="85"/>
      <c r="G245" s="85"/>
      <c r="H245" s="85"/>
      <c r="I245" s="85"/>
      <c r="J245" s="85"/>
      <c r="K245" s="85"/>
      <c r="L245" s="85"/>
      <c r="M245" s="131"/>
      <c r="N245" s="131"/>
      <c r="O245" s="131"/>
      <c r="P245" s="131"/>
      <c r="Q245" s="85"/>
      <c r="R245" s="131"/>
      <c r="S245" s="131"/>
      <c r="T245" s="131"/>
      <c r="U245" s="131"/>
      <c r="V245" s="85"/>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402"/>
      <c r="AT245" s="131"/>
      <c r="AU245" s="131"/>
      <c r="AV245" s="131"/>
      <c r="AW245" s="131"/>
      <c r="AX245" s="131"/>
      <c r="AY245" s="131"/>
      <c r="AZ245" s="131"/>
      <c r="BA245" s="131"/>
      <c r="BC245" s="165"/>
      <c r="BD245" s="463"/>
    </row>
    <row r="246" spans="1:1007 1025:2033 2051:3059 3077:4085 4103:5111 5129:6137 6155:7163 7181:8189 8207:9215 9233:10236 10241:11262 11267:12288 12293:13309 13314:14335 14340:16359" customFormat="1">
      <c r="A246" s="21"/>
      <c r="B246" s="85"/>
      <c r="C246" s="85"/>
      <c r="D246" s="85"/>
      <c r="E246" s="85"/>
      <c r="F246" s="85"/>
      <c r="G246" s="85"/>
      <c r="H246" s="85"/>
      <c r="I246" s="85"/>
      <c r="J246" s="85"/>
      <c r="K246" s="85"/>
      <c r="L246" s="85"/>
      <c r="M246" s="131"/>
      <c r="N246" s="131"/>
      <c r="O246" s="131"/>
      <c r="P246" s="131"/>
      <c r="Q246" s="85"/>
      <c r="R246" s="131"/>
      <c r="S246" s="131"/>
      <c r="T246" s="131"/>
      <c r="U246" s="131"/>
      <c r="V246" s="85"/>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402"/>
      <c r="AT246" s="131"/>
      <c r="AU246" s="131"/>
      <c r="AV246" s="131"/>
      <c r="AW246" s="131"/>
      <c r="AX246" s="131"/>
      <c r="AY246" s="131"/>
      <c r="AZ246" s="131"/>
      <c r="BA246" s="131"/>
      <c r="BC246" s="290"/>
      <c r="BD246" s="463"/>
    </row>
    <row r="247" spans="1:1007 1025:2033 2051:3059 3077:4085 4103:5111 5129:6137 6155:7163 7181:8189 8207:9215 9233:10236 10241:11262 11267:12288 12293:13309 13314:14335 14340:16359" ht="16.5" thickBot="1">
      <c r="A247" s="21"/>
      <c r="B247" s="24" t="s">
        <v>284</v>
      </c>
      <c r="C247" s="87"/>
      <c r="D247" s="87"/>
      <c r="E247" s="87"/>
      <c r="F247" s="87"/>
      <c r="G247" s="87"/>
      <c r="H247" s="87"/>
      <c r="I247" s="87"/>
      <c r="J247" s="87"/>
      <c r="K247" s="87"/>
      <c r="L247" s="87"/>
      <c r="M247" s="133"/>
      <c r="N247" s="133"/>
      <c r="O247" s="133"/>
      <c r="P247" s="133"/>
      <c r="Q247" s="87"/>
      <c r="R247" s="133"/>
      <c r="S247" s="133"/>
      <c r="T247" s="133"/>
      <c r="U247" s="133"/>
      <c r="V247" s="87"/>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404"/>
      <c r="AT247" s="133"/>
      <c r="AU247" s="133"/>
      <c r="AV247" s="133"/>
      <c r="AW247" s="133"/>
      <c r="AX247" s="133"/>
      <c r="AY247" s="133"/>
      <c r="AZ247" s="133"/>
      <c r="BA247" s="133"/>
      <c r="BB247"/>
      <c r="BC247" s="371"/>
      <c r="BD247" s="463"/>
    </row>
    <row r="248" spans="1:1007 1025:2033 2051:3059 3077:4085 4103:5111 5129:6137 6155:7163 7181:8189 8207:9215 9233:10236 10241:11262 11267:12288 12293:13309 13314:14335 14340:16359">
      <c r="A248" s="21"/>
      <c r="B248" s="85"/>
      <c r="C248" s="85"/>
      <c r="D248" s="85"/>
      <c r="E248" s="85"/>
      <c r="F248" s="85"/>
      <c r="G248" s="85"/>
      <c r="H248" s="85"/>
      <c r="I248" s="85"/>
      <c r="J248" s="85"/>
      <c r="K248" s="85"/>
      <c r="L248" s="85"/>
      <c r="M248" s="131"/>
      <c r="N248" s="131"/>
      <c r="O248" s="131"/>
      <c r="P248" s="131"/>
      <c r="Q248" s="85"/>
      <c r="R248" s="131"/>
      <c r="S248" s="131"/>
      <c r="T248" s="131"/>
      <c r="U248" s="131"/>
      <c r="V248" s="85"/>
      <c r="W248" s="131"/>
      <c r="X248" s="131"/>
      <c r="Y248" s="131"/>
      <c r="Z248" s="131"/>
      <c r="AA248" s="131"/>
      <c r="AB248" s="131"/>
      <c r="AC248" s="131"/>
      <c r="AD248" s="131"/>
      <c r="AE248" s="131"/>
      <c r="AF248" s="131"/>
      <c r="AG248" s="131"/>
      <c r="AH248" s="131"/>
      <c r="AI248" s="131"/>
      <c r="AJ248" s="131"/>
      <c r="AK248" s="131"/>
      <c r="AL248" s="131"/>
      <c r="AM248" s="322" t="str">
        <f>+$AM$13</f>
        <v>IFRS 17</v>
      </c>
      <c r="AN248" s="131"/>
      <c r="AO248" s="322" t="str">
        <f>+$AM$13</f>
        <v>IFRS 17</v>
      </c>
      <c r="AP248" s="131"/>
      <c r="AQ248" s="131"/>
      <c r="AR248" s="131"/>
      <c r="AS248" s="402" t="s">
        <v>596</v>
      </c>
      <c r="AT248" s="131"/>
      <c r="AU248" s="322" t="s">
        <v>596</v>
      </c>
      <c r="AV248" s="131"/>
      <c r="AW248" s="131"/>
      <c r="AX248" s="131"/>
      <c r="AY248" s="131"/>
      <c r="AZ248" s="131"/>
      <c r="BA248" s="131"/>
      <c r="BB248"/>
      <c r="BC248" s="372"/>
      <c r="BD248" s="463"/>
    </row>
    <row r="249" spans="1:1007 1025:2033 2051:3059 3077:4085 4103:5111 5129:6137 6155:7163 7181:8189 8207:9215 9233:10236 10241:11262 11267:12288 12293:13309 13314:14335 14340:16359" s="316" customFormat="1" ht="25.5">
      <c r="A249" s="320"/>
      <c r="B249" s="334" t="s">
        <v>24</v>
      </c>
      <c r="C249" s="321" t="str">
        <f t="shared" ref="C249:BA249" si="48">C$14</f>
        <v>Q1-15
Underlying</v>
      </c>
      <c r="D249" s="321" t="str">
        <f t="shared" si="48"/>
        <v>Q2-15
Underlying</v>
      </c>
      <c r="E249" s="321" t="str">
        <f t="shared" si="48"/>
        <v>Q3-15
Underlying</v>
      </c>
      <c r="F249" s="321" t="str">
        <f t="shared" si="48"/>
        <v>Q4-15
Underlying</v>
      </c>
      <c r="G249" s="321" t="str">
        <f t="shared" si="48"/>
        <v>FY-2015
Underlying</v>
      </c>
      <c r="H249" s="321" t="str">
        <f t="shared" si="48"/>
        <v>Q1-16
Underlying</v>
      </c>
      <c r="I249" s="321" t="str">
        <f t="shared" si="48"/>
        <v>Q2-16
Underlying</v>
      </c>
      <c r="J249" s="321" t="str">
        <f t="shared" si="48"/>
        <v>Q3-16
Underlying</v>
      </c>
      <c r="K249" s="321" t="str">
        <f t="shared" si="48"/>
        <v>Q4-16
Underlying</v>
      </c>
      <c r="L249" s="322" t="str">
        <f t="shared" si="48"/>
        <v>FY-2016
Underlying</v>
      </c>
      <c r="M249" s="322" t="s">
        <v>540</v>
      </c>
      <c r="N249" s="322" t="s">
        <v>541</v>
      </c>
      <c r="O249" s="322" t="s">
        <v>542</v>
      </c>
      <c r="P249" s="321" t="s">
        <v>543</v>
      </c>
      <c r="Q249" s="322" t="s">
        <v>544</v>
      </c>
      <c r="R249" s="322" t="s">
        <v>545</v>
      </c>
      <c r="S249" s="322" t="s">
        <v>546</v>
      </c>
      <c r="T249" s="322" t="s">
        <v>547</v>
      </c>
      <c r="U249" s="321" t="s">
        <v>548</v>
      </c>
      <c r="V249" s="322" t="s">
        <v>549</v>
      </c>
      <c r="W249" s="322" t="s">
        <v>550</v>
      </c>
      <c r="X249" s="322" t="s">
        <v>551</v>
      </c>
      <c r="Y249" s="322" t="s">
        <v>552</v>
      </c>
      <c r="Z249" s="322" t="s">
        <v>553</v>
      </c>
      <c r="AA249" s="322" t="s">
        <v>554</v>
      </c>
      <c r="AB249" s="322" t="s">
        <v>555</v>
      </c>
      <c r="AC249" s="322" t="s">
        <v>556</v>
      </c>
      <c r="AD249" s="322" t="s">
        <v>557</v>
      </c>
      <c r="AE249" s="322" t="s">
        <v>558</v>
      </c>
      <c r="AF249" s="322" t="s">
        <v>559</v>
      </c>
      <c r="AG249" s="322" t="s">
        <v>560</v>
      </c>
      <c r="AH249" s="322" t="s">
        <v>561</v>
      </c>
      <c r="AI249" s="322" t="s">
        <v>562</v>
      </c>
      <c r="AJ249" s="322" t="s">
        <v>563</v>
      </c>
      <c r="AK249" s="322" t="s">
        <v>564</v>
      </c>
      <c r="AL249" s="322" t="s">
        <v>565</v>
      </c>
      <c r="AM249" s="322" t="str">
        <f t="shared" si="48"/>
        <v>Q1-22
Underlying</v>
      </c>
      <c r="AN249" s="322" t="s">
        <v>572</v>
      </c>
      <c r="AO249" s="322" t="str">
        <f t="shared" si="48"/>
        <v>Q2-22
Underlying</v>
      </c>
      <c r="AP249" s="322" t="s">
        <v>577</v>
      </c>
      <c r="AQ249" s="57" t="str">
        <f t="shared" si="48"/>
        <v>Q3-22
Underlying</v>
      </c>
      <c r="AR249" s="322" t="s">
        <v>602</v>
      </c>
      <c r="AS249" s="407" t="str">
        <f>AS229</f>
        <v>Q4-22
Underlying</v>
      </c>
      <c r="AT249" s="57" t="s">
        <v>603</v>
      </c>
      <c r="AU249" s="322" t="s">
        <v>609</v>
      </c>
      <c r="AV249" s="322" t="s">
        <v>607</v>
      </c>
      <c r="AW249" s="322" t="s">
        <v>616</v>
      </c>
      <c r="AX249" s="322" t="s">
        <v>621</v>
      </c>
      <c r="AY249" s="322" t="s">
        <v>629</v>
      </c>
      <c r="AZ249" s="57" t="s">
        <v>630</v>
      </c>
      <c r="BA249" s="322" t="str">
        <f t="shared" si="48"/>
        <v>Q1-24
Underlying</v>
      </c>
      <c r="BB249"/>
      <c r="BC249" s="370" t="str">
        <f>LEFT($AV:$AV,2)&amp;"/"&amp;LEFT(BA:BA,2)</f>
        <v>Q1/Q1</v>
      </c>
      <c r="BD249" s="463"/>
      <c r="BE249" s="59"/>
      <c r="BW249" s="315"/>
      <c r="BX249" s="59"/>
      <c r="BY249" s="59"/>
      <c r="BZ249" s="59"/>
      <c r="CA249" s="59"/>
      <c r="CB249" s="59"/>
      <c r="CC249" s="59"/>
      <c r="CD249" s="59"/>
      <c r="CE249" s="59"/>
      <c r="CF249" s="59"/>
      <c r="CG249" s="59"/>
      <c r="CL249" s="59"/>
      <c r="CQ249" s="59"/>
      <c r="DI249" s="315"/>
      <c r="DJ249" s="59"/>
      <c r="DK249" s="59"/>
      <c r="DL249" s="59"/>
      <c r="DM249" s="59"/>
      <c r="DN249" s="59"/>
      <c r="DO249" s="59"/>
      <c r="DP249" s="59"/>
      <c r="DQ249" s="59"/>
      <c r="DR249" s="59"/>
      <c r="DS249" s="59"/>
      <c r="DX249" s="59"/>
      <c r="EC249" s="59"/>
      <c r="EU249" s="315"/>
      <c r="EV249" s="59"/>
      <c r="EW249" s="59"/>
      <c r="EX249" s="59"/>
      <c r="EY249" s="59"/>
      <c r="EZ249" s="59"/>
      <c r="FA249" s="59"/>
      <c r="FB249" s="59"/>
      <c r="FC249" s="59"/>
      <c r="FD249" s="59"/>
      <c r="FE249" s="59"/>
      <c r="FJ249" s="59"/>
      <c r="FO249" s="59"/>
      <c r="GG249" s="315"/>
      <c r="GH249" s="59"/>
      <c r="GI249" s="59"/>
      <c r="GJ249" s="59"/>
      <c r="GK249" s="59"/>
      <c r="GL249" s="59"/>
      <c r="GM249" s="59"/>
      <c r="GN249" s="59"/>
      <c r="GO249" s="59"/>
      <c r="GP249" s="59"/>
      <c r="GQ249" s="59"/>
      <c r="GV249" s="59"/>
      <c r="HA249" s="59"/>
      <c r="HS249" s="315"/>
      <c r="HT249" s="59"/>
      <c r="HU249" s="59"/>
      <c r="HV249" s="59"/>
      <c r="HW249" s="59"/>
      <c r="HX249" s="59"/>
      <c r="HY249" s="59"/>
      <c r="HZ249" s="59"/>
      <c r="IA249" s="59"/>
      <c r="IB249" s="59"/>
      <c r="IC249" s="59"/>
      <c r="IH249" s="59"/>
      <c r="IM249" s="59"/>
      <c r="JE249" s="315"/>
      <c r="JF249" s="59"/>
      <c r="JG249" s="59"/>
      <c r="JH249" s="59"/>
      <c r="JI249" s="59"/>
      <c r="JJ249" s="59"/>
      <c r="JK249" s="59"/>
      <c r="JL249" s="59"/>
      <c r="JM249" s="59"/>
      <c r="JN249" s="59"/>
      <c r="JO249" s="59"/>
      <c r="JT249" s="59"/>
      <c r="JY249" s="59"/>
      <c r="KQ249" s="315"/>
      <c r="KR249" s="59"/>
      <c r="KS249" s="59"/>
      <c r="KT249" s="59"/>
      <c r="KU249" s="59"/>
      <c r="KV249" s="59"/>
      <c r="KW249" s="59"/>
      <c r="KX249" s="59"/>
      <c r="KY249" s="59"/>
      <c r="KZ249" s="59"/>
      <c r="LA249" s="59"/>
      <c r="LF249" s="59"/>
      <c r="LK249" s="59"/>
      <c r="MC249" s="315"/>
      <c r="MD249" s="59"/>
      <c r="ME249" s="59"/>
      <c r="MF249" s="59"/>
      <c r="MG249" s="59"/>
      <c r="MH249" s="59"/>
      <c r="MI249" s="59"/>
      <c r="MJ249" s="59"/>
      <c r="MK249" s="59"/>
      <c r="ML249" s="59"/>
      <c r="MM249" s="59"/>
      <c r="MR249" s="59"/>
      <c r="MW249" s="59"/>
      <c r="NO249" s="315"/>
      <c r="NP249" s="59"/>
      <c r="NQ249" s="59"/>
      <c r="NR249" s="59"/>
      <c r="NS249" s="59"/>
      <c r="NT249" s="59"/>
      <c r="NU249" s="59"/>
      <c r="NV249" s="59"/>
      <c r="NW249" s="59"/>
      <c r="NX249" s="59"/>
      <c r="NY249" s="59"/>
      <c r="OD249" s="59"/>
      <c r="OI249" s="59"/>
      <c r="PA249" s="315"/>
      <c r="PB249" s="59"/>
      <c r="PC249" s="59"/>
      <c r="PD249" s="59"/>
      <c r="PE249" s="59"/>
      <c r="PF249" s="59"/>
      <c r="PG249" s="59"/>
      <c r="PH249" s="59"/>
      <c r="PI249" s="59"/>
      <c r="PJ249" s="59"/>
      <c r="PK249" s="59"/>
      <c r="PP249" s="59"/>
      <c r="PU249" s="59"/>
      <c r="QM249" s="315"/>
      <c r="QN249" s="59"/>
      <c r="QO249" s="59"/>
      <c r="QP249" s="59"/>
      <c r="QQ249" s="59"/>
      <c r="QR249" s="59"/>
      <c r="QS249" s="59"/>
      <c r="QT249" s="59"/>
      <c r="QU249" s="59"/>
      <c r="QV249" s="59"/>
      <c r="QW249" s="59"/>
      <c r="RB249" s="59"/>
      <c r="RG249" s="59"/>
      <c r="RY249" s="315"/>
      <c r="RZ249" s="59"/>
      <c r="SA249" s="59"/>
      <c r="SB249" s="59"/>
      <c r="SC249" s="59"/>
      <c r="SD249" s="59"/>
      <c r="SE249" s="59"/>
      <c r="SF249" s="59"/>
      <c r="SG249" s="59"/>
      <c r="SH249" s="59"/>
      <c r="SI249" s="59"/>
      <c r="SN249" s="59"/>
      <c r="SS249" s="59"/>
      <c r="TK249" s="315"/>
      <c r="TL249" s="59"/>
      <c r="TM249" s="59"/>
      <c r="TN249" s="59"/>
      <c r="TO249" s="59"/>
      <c r="TP249" s="59"/>
      <c r="TQ249" s="59"/>
      <c r="TR249" s="59"/>
      <c r="TS249" s="59"/>
      <c r="TT249" s="59"/>
      <c r="TU249" s="59"/>
      <c r="TZ249" s="59"/>
      <c r="UE249" s="59"/>
      <c r="UW249" s="315"/>
      <c r="UX249" s="59"/>
      <c r="UY249" s="59"/>
      <c r="UZ249" s="59"/>
      <c r="VA249" s="59"/>
      <c r="VB249" s="59"/>
      <c r="VC249" s="59"/>
      <c r="VD249" s="59"/>
      <c r="VE249" s="59"/>
      <c r="VF249" s="59"/>
      <c r="VG249" s="59"/>
      <c r="VL249" s="59"/>
      <c r="VQ249" s="59"/>
      <c r="WI249" s="315"/>
      <c r="WJ249" s="59"/>
      <c r="WK249" s="59"/>
      <c r="WL249" s="59"/>
      <c r="WM249" s="59"/>
      <c r="WN249" s="59"/>
      <c r="WO249" s="59"/>
      <c r="WP249" s="59"/>
      <c r="WQ249" s="59"/>
      <c r="WR249" s="59"/>
      <c r="WS249" s="59"/>
      <c r="WX249" s="59"/>
      <c r="XC249" s="59"/>
      <c r="XU249" s="315"/>
      <c r="XV249" s="59"/>
      <c r="XW249" s="59"/>
      <c r="XX249" s="59"/>
      <c r="XY249" s="59"/>
      <c r="XZ249" s="59"/>
      <c r="YA249" s="59"/>
      <c r="YB249" s="59"/>
      <c r="YC249" s="59"/>
      <c r="YD249" s="59"/>
      <c r="YE249" s="59"/>
      <c r="YJ249" s="59"/>
      <c r="YO249" s="59"/>
      <c r="ZG249" s="315"/>
      <c r="ZH249" s="59"/>
      <c r="ZI249" s="59"/>
      <c r="ZJ249" s="59"/>
      <c r="ZK249" s="59"/>
      <c r="ZL249" s="59"/>
      <c r="ZM249" s="59"/>
      <c r="ZN249" s="59"/>
      <c r="ZO249" s="59"/>
      <c r="ZP249" s="59"/>
      <c r="ZQ249" s="59"/>
      <c r="ZV249" s="59"/>
      <c r="AAA249" s="59"/>
      <c r="AAS249" s="315"/>
      <c r="AAT249" s="59"/>
      <c r="AAU249" s="59"/>
      <c r="AAV249" s="59"/>
      <c r="AAW249" s="59"/>
      <c r="AAX249" s="59"/>
      <c r="AAY249" s="59"/>
      <c r="AAZ249" s="59"/>
      <c r="ABA249" s="59"/>
      <c r="ABB249" s="59"/>
      <c r="ABC249" s="59"/>
      <c r="ABH249" s="59"/>
      <c r="ABM249" s="59"/>
      <c r="ACE249" s="315"/>
      <c r="ACF249" s="59"/>
      <c r="ACG249" s="59"/>
      <c r="ACH249" s="59"/>
      <c r="ACI249" s="59"/>
      <c r="ACJ249" s="59"/>
      <c r="ACK249" s="59"/>
      <c r="ACL249" s="59"/>
      <c r="ACM249" s="59"/>
      <c r="ACN249" s="59"/>
      <c r="ACO249" s="59"/>
      <c r="ACT249" s="59"/>
      <c r="ACY249" s="59"/>
      <c r="ADQ249" s="315"/>
      <c r="ADR249" s="59"/>
      <c r="ADS249" s="59"/>
      <c r="ADT249" s="59"/>
      <c r="ADU249" s="59"/>
      <c r="ADV249" s="59"/>
      <c r="ADW249" s="59"/>
      <c r="ADX249" s="59"/>
      <c r="ADY249" s="59"/>
      <c r="ADZ249" s="59"/>
      <c r="AEA249" s="59"/>
      <c r="AEF249" s="59"/>
      <c r="AEK249" s="59"/>
      <c r="AFC249" s="315"/>
      <c r="AFD249" s="59"/>
      <c r="AFE249" s="59"/>
      <c r="AFF249" s="59"/>
      <c r="AFG249" s="59"/>
      <c r="AFH249" s="59"/>
      <c r="AFI249" s="59"/>
      <c r="AFJ249" s="59"/>
      <c r="AFK249" s="59"/>
      <c r="AFL249" s="59"/>
      <c r="AFM249" s="59"/>
      <c r="AFR249" s="59"/>
      <c r="AFW249" s="59"/>
      <c r="AGO249" s="315"/>
      <c r="AGP249" s="59"/>
      <c r="AGQ249" s="59"/>
      <c r="AGR249" s="59"/>
      <c r="AGS249" s="59"/>
      <c r="AGT249" s="59"/>
      <c r="AGU249" s="59"/>
      <c r="AGV249" s="59"/>
      <c r="AGW249" s="59"/>
      <c r="AGX249" s="59"/>
      <c r="AGY249" s="59"/>
      <c r="AHD249" s="59"/>
      <c r="AHI249" s="59"/>
      <c r="AIA249" s="315"/>
      <c r="AIB249" s="59"/>
      <c r="AIC249" s="59"/>
      <c r="AID249" s="59"/>
      <c r="AIE249" s="59"/>
      <c r="AIF249" s="59"/>
      <c r="AIG249" s="59"/>
      <c r="AIH249" s="59"/>
      <c r="AII249" s="59"/>
      <c r="AIJ249" s="59"/>
      <c r="AIK249" s="59"/>
      <c r="AIP249" s="59"/>
      <c r="AIU249" s="59"/>
      <c r="AJM249" s="315"/>
      <c r="AJN249" s="59"/>
      <c r="AJO249" s="59"/>
      <c r="AJP249" s="59"/>
      <c r="AJQ249" s="59"/>
      <c r="AJR249" s="59"/>
      <c r="AJS249" s="59"/>
      <c r="AJT249" s="59"/>
      <c r="AJU249" s="59"/>
      <c r="AJV249" s="59"/>
      <c r="AJW249" s="59"/>
      <c r="AKB249" s="59"/>
      <c r="AKG249" s="59"/>
      <c r="AKY249" s="315"/>
      <c r="AKZ249" s="59"/>
      <c r="ALA249" s="59"/>
      <c r="ALB249" s="59"/>
      <c r="ALC249" s="59"/>
      <c r="ALD249" s="59"/>
      <c r="ALE249" s="59"/>
      <c r="ALF249" s="59"/>
      <c r="ALG249" s="59"/>
      <c r="ALH249" s="59"/>
      <c r="ALI249" s="59"/>
      <c r="ALN249" s="59"/>
      <c r="ALS249" s="59"/>
      <c r="AMK249" s="315"/>
      <c r="AML249" s="59"/>
      <c r="AMM249" s="59"/>
      <c r="AMN249" s="59"/>
      <c r="AMO249" s="59"/>
      <c r="AMP249" s="59"/>
      <c r="AMQ249" s="59"/>
      <c r="AMR249" s="59"/>
      <c r="AMS249" s="59"/>
      <c r="AMT249" s="59"/>
      <c r="AMU249" s="59"/>
      <c r="AMZ249" s="59"/>
      <c r="ANE249" s="59"/>
      <c r="ANW249" s="315"/>
      <c r="ANX249" s="59"/>
      <c r="ANY249" s="59"/>
      <c r="ANZ249" s="59"/>
      <c r="AOA249" s="59"/>
      <c r="AOB249" s="59"/>
      <c r="AOC249" s="59"/>
      <c r="AOD249" s="59"/>
      <c r="AOE249" s="59"/>
      <c r="AOF249" s="59"/>
      <c r="AOG249" s="59"/>
      <c r="AOL249" s="59"/>
      <c r="AOQ249" s="59"/>
      <c r="API249" s="315"/>
      <c r="APJ249" s="59"/>
      <c r="APK249" s="59"/>
      <c r="APL249" s="59"/>
      <c r="APM249" s="59"/>
      <c r="APN249" s="59"/>
      <c r="APO249" s="59"/>
      <c r="APP249" s="59"/>
      <c r="APQ249" s="59"/>
      <c r="APR249" s="59"/>
      <c r="APS249" s="59"/>
      <c r="APX249" s="59"/>
      <c r="AQC249" s="59"/>
      <c r="AQU249" s="315"/>
      <c r="AQV249" s="59"/>
      <c r="AQW249" s="59"/>
      <c r="AQX249" s="59"/>
      <c r="AQY249" s="59"/>
      <c r="AQZ249" s="59"/>
      <c r="ARA249" s="59"/>
      <c r="ARB249" s="59"/>
      <c r="ARC249" s="59"/>
      <c r="ARD249" s="59"/>
      <c r="ARE249" s="59"/>
      <c r="ARJ249" s="59"/>
      <c r="ARO249" s="59"/>
      <c r="ASG249" s="315"/>
      <c r="ASH249" s="59"/>
      <c r="ASI249" s="59"/>
      <c r="ASJ249" s="59"/>
      <c r="ASK249" s="59"/>
      <c r="ASL249" s="59"/>
      <c r="ASM249" s="59"/>
      <c r="ASN249" s="59"/>
      <c r="ASO249" s="59"/>
      <c r="ASP249" s="59"/>
      <c r="ASQ249" s="59"/>
      <c r="ASV249" s="59"/>
      <c r="ATA249" s="59"/>
      <c r="ATS249" s="315"/>
      <c r="ATT249" s="59"/>
      <c r="ATU249" s="59"/>
      <c r="ATV249" s="59"/>
      <c r="ATW249" s="59"/>
      <c r="ATX249" s="59"/>
      <c r="ATY249" s="59"/>
      <c r="ATZ249" s="59"/>
      <c r="AUA249" s="59"/>
      <c r="AUB249" s="59"/>
      <c r="AUC249" s="59"/>
      <c r="AUH249" s="59"/>
      <c r="AUM249" s="59"/>
      <c r="AVE249" s="315"/>
      <c r="AVF249" s="59"/>
      <c r="AVG249" s="59"/>
      <c r="AVH249" s="59"/>
      <c r="AVI249" s="59"/>
      <c r="AVJ249" s="59"/>
      <c r="AVK249" s="59"/>
      <c r="AVL249" s="59"/>
      <c r="AVM249" s="59"/>
      <c r="AVN249" s="59"/>
      <c r="AVO249" s="59"/>
      <c r="AVT249" s="59"/>
      <c r="AVY249" s="59"/>
      <c r="AWQ249" s="315"/>
      <c r="AWR249" s="59"/>
      <c r="AWS249" s="59"/>
      <c r="AWT249" s="59"/>
      <c r="AWU249" s="59"/>
      <c r="AWV249" s="59"/>
      <c r="AWW249" s="59"/>
      <c r="AWX249" s="59"/>
      <c r="AWY249" s="59"/>
      <c r="AWZ249" s="59"/>
      <c r="AXA249" s="59"/>
      <c r="AXF249" s="59"/>
      <c r="AXK249" s="59"/>
      <c r="AYC249" s="315"/>
      <c r="AYD249" s="59"/>
      <c r="AYE249" s="59"/>
      <c r="AYF249" s="59"/>
      <c r="AYG249" s="59"/>
      <c r="AYH249" s="59"/>
      <c r="AYI249" s="59"/>
      <c r="AYJ249" s="59"/>
      <c r="AYK249" s="59"/>
      <c r="AYL249" s="59"/>
      <c r="AYM249" s="59"/>
      <c r="AYR249" s="59"/>
      <c r="AYW249" s="59"/>
      <c r="AZO249" s="315"/>
      <c r="AZP249" s="59"/>
      <c r="AZQ249" s="59"/>
      <c r="AZR249" s="59"/>
      <c r="AZS249" s="59"/>
      <c r="AZT249" s="59"/>
      <c r="AZU249" s="59"/>
      <c r="AZV249" s="59"/>
      <c r="AZW249" s="59"/>
      <c r="AZX249" s="59"/>
      <c r="AZY249" s="59"/>
      <c r="BAD249" s="59"/>
      <c r="BAI249" s="59"/>
      <c r="BBA249" s="315"/>
      <c r="BBB249" s="59"/>
      <c r="BBC249" s="59"/>
      <c r="BBD249" s="59"/>
      <c r="BBE249" s="59"/>
      <c r="BBF249" s="59"/>
      <c r="BBG249" s="59"/>
      <c r="BBH249" s="59"/>
      <c r="BBI249" s="59"/>
      <c r="BBJ249" s="59"/>
      <c r="BBK249" s="59"/>
      <c r="BBP249" s="59"/>
      <c r="BBU249" s="59"/>
      <c r="BCM249" s="315"/>
      <c r="BCN249" s="59"/>
      <c r="BCO249" s="59"/>
      <c r="BCP249" s="59"/>
      <c r="BCQ249" s="59"/>
      <c r="BCR249" s="59"/>
      <c r="BCS249" s="59"/>
      <c r="BCT249" s="59"/>
      <c r="BCU249" s="59"/>
      <c r="BCV249" s="59"/>
      <c r="BCW249" s="59"/>
      <c r="BDB249" s="59"/>
      <c r="BDG249" s="59"/>
      <c r="BDY249" s="315"/>
      <c r="BDZ249" s="59"/>
      <c r="BEA249" s="59"/>
      <c r="BEB249" s="59"/>
      <c r="BEC249" s="59"/>
      <c r="BED249" s="59"/>
      <c r="BEE249" s="59"/>
      <c r="BEF249" s="59"/>
      <c r="BEG249" s="59"/>
      <c r="BEH249" s="59"/>
      <c r="BEI249" s="59"/>
      <c r="BEN249" s="59"/>
      <c r="BES249" s="59"/>
      <c r="BFK249" s="315"/>
      <c r="BFL249" s="59"/>
      <c r="BFM249" s="59"/>
      <c r="BFN249" s="59"/>
      <c r="BFO249" s="59"/>
      <c r="BFP249" s="59"/>
      <c r="BFQ249" s="59"/>
      <c r="BFR249" s="59"/>
      <c r="BFS249" s="59"/>
      <c r="BFT249" s="59"/>
      <c r="BFU249" s="59"/>
      <c r="BFZ249" s="59"/>
      <c r="BGE249" s="59"/>
      <c r="BGW249" s="315"/>
      <c r="BGX249" s="59"/>
      <c r="BGY249" s="59"/>
      <c r="BGZ249" s="59"/>
      <c r="BHA249" s="59"/>
      <c r="BHB249" s="59"/>
      <c r="BHC249" s="59"/>
      <c r="BHD249" s="59"/>
      <c r="BHE249" s="59"/>
      <c r="BHF249" s="59"/>
      <c r="BHG249" s="59"/>
      <c r="BHL249" s="59"/>
      <c r="BHQ249" s="59"/>
      <c r="BII249" s="315"/>
      <c r="BIJ249" s="59"/>
      <c r="BIK249" s="59"/>
      <c r="BIL249" s="59"/>
      <c r="BIM249" s="59"/>
      <c r="BIN249" s="59"/>
      <c r="BIO249" s="59"/>
      <c r="BIP249" s="59"/>
      <c r="BIQ249" s="59"/>
      <c r="BIR249" s="59"/>
      <c r="BIS249" s="59"/>
      <c r="BIX249" s="59"/>
      <c r="BJC249" s="59"/>
      <c r="BJU249" s="315"/>
      <c r="BJV249" s="59"/>
      <c r="BJW249" s="59"/>
      <c r="BJX249" s="59"/>
      <c r="BJY249" s="59"/>
      <c r="BJZ249" s="59"/>
      <c r="BKA249" s="59"/>
      <c r="BKB249" s="59"/>
      <c r="BKC249" s="59"/>
      <c r="BKD249" s="59"/>
      <c r="BKE249" s="59"/>
      <c r="BKJ249" s="59"/>
      <c r="BKO249" s="59"/>
      <c r="BLG249" s="315"/>
      <c r="BLH249" s="59"/>
      <c r="BLI249" s="59"/>
      <c r="BLJ249" s="59"/>
      <c r="BLK249" s="59"/>
      <c r="BLL249" s="59"/>
      <c r="BLM249" s="59"/>
      <c r="BLN249" s="59"/>
      <c r="BLO249" s="59"/>
      <c r="BLP249" s="59"/>
      <c r="BLQ249" s="59"/>
      <c r="BLV249" s="59"/>
      <c r="BMA249" s="59"/>
      <c r="BMS249" s="315"/>
      <c r="BMT249" s="59"/>
      <c r="BMU249" s="59"/>
      <c r="BMV249" s="59"/>
      <c r="BMW249" s="59"/>
      <c r="BMX249" s="59"/>
      <c r="BMY249" s="59"/>
      <c r="BMZ249" s="59"/>
      <c r="BNA249" s="59"/>
      <c r="BNB249" s="59"/>
      <c r="BNC249" s="59"/>
      <c r="BNH249" s="59"/>
      <c r="BNM249" s="59"/>
      <c r="BOE249" s="315"/>
      <c r="BOF249" s="59"/>
      <c r="BOG249" s="59"/>
      <c r="BOH249" s="59"/>
      <c r="BOI249" s="59"/>
      <c r="BOJ249" s="59"/>
      <c r="BOK249" s="59"/>
      <c r="BOL249" s="59"/>
      <c r="BOM249" s="59"/>
      <c r="BON249" s="59"/>
      <c r="BOO249" s="59"/>
      <c r="BOT249" s="59"/>
      <c r="BOY249" s="59"/>
      <c r="BPQ249" s="315"/>
      <c r="BPR249" s="59"/>
      <c r="BPS249" s="59"/>
      <c r="BPT249" s="59"/>
      <c r="BPU249" s="59"/>
      <c r="BPV249" s="59"/>
      <c r="BPW249" s="59"/>
      <c r="BPX249" s="59"/>
      <c r="BPY249" s="59"/>
      <c r="BPZ249" s="59"/>
      <c r="BQA249" s="59"/>
      <c r="BQF249" s="59"/>
      <c r="BQK249" s="59"/>
      <c r="BRC249" s="315"/>
      <c r="BRD249" s="59"/>
      <c r="BRE249" s="59"/>
      <c r="BRF249" s="59"/>
      <c r="BRG249" s="59"/>
      <c r="BRH249" s="59"/>
      <c r="BRI249" s="59"/>
      <c r="BRJ249" s="59"/>
      <c r="BRK249" s="59"/>
      <c r="BRL249" s="59"/>
      <c r="BRM249" s="59"/>
      <c r="BRR249" s="59"/>
      <c r="BRW249" s="59"/>
      <c r="BSO249" s="315"/>
      <c r="BSP249" s="59"/>
      <c r="BSQ249" s="59"/>
      <c r="BSR249" s="59"/>
      <c r="BSS249" s="59"/>
      <c r="BST249" s="59"/>
      <c r="BSU249" s="59"/>
      <c r="BSV249" s="59"/>
      <c r="BSW249" s="59"/>
      <c r="BSX249" s="59"/>
      <c r="BSY249" s="59"/>
      <c r="BTD249" s="59"/>
      <c r="BTI249" s="59"/>
      <c r="BUA249" s="315"/>
      <c r="BUB249" s="59"/>
      <c r="BUC249" s="59"/>
      <c r="BUD249" s="59"/>
      <c r="BUE249" s="59"/>
      <c r="BUF249" s="59"/>
      <c r="BUG249" s="59"/>
      <c r="BUH249" s="59"/>
      <c r="BUI249" s="59"/>
      <c r="BUJ249" s="59"/>
      <c r="BUK249" s="59"/>
      <c r="BUP249" s="59"/>
      <c r="BUU249" s="59"/>
      <c r="BVM249" s="315"/>
      <c r="BVN249" s="59"/>
      <c r="BVO249" s="59"/>
      <c r="BVP249" s="59"/>
      <c r="BVQ249" s="59"/>
      <c r="BVR249" s="59"/>
      <c r="BVS249" s="59"/>
      <c r="BVT249" s="59"/>
      <c r="BVU249" s="59"/>
      <c r="BVV249" s="59"/>
      <c r="BVW249" s="59"/>
      <c r="BWB249" s="59"/>
      <c r="BWG249" s="59"/>
      <c r="BWY249" s="315"/>
      <c r="BWZ249" s="59"/>
      <c r="BXA249" s="59"/>
      <c r="BXB249" s="59"/>
      <c r="BXC249" s="59"/>
      <c r="BXD249" s="59"/>
      <c r="BXE249" s="59"/>
      <c r="BXF249" s="59"/>
      <c r="BXG249" s="59"/>
      <c r="BXH249" s="59"/>
      <c r="BXI249" s="59"/>
      <c r="BXN249" s="59"/>
      <c r="BXS249" s="59"/>
      <c r="BYK249" s="315"/>
      <c r="BYL249" s="59"/>
      <c r="BYM249" s="59"/>
      <c r="BYN249" s="59"/>
      <c r="BYO249" s="59"/>
      <c r="BYP249" s="59"/>
      <c r="BYQ249" s="59"/>
      <c r="BYR249" s="59"/>
      <c r="BYS249" s="59"/>
      <c r="BYT249" s="59"/>
      <c r="BYU249" s="59"/>
      <c r="BYZ249" s="59"/>
      <c r="BZE249" s="59"/>
      <c r="BZW249" s="315"/>
      <c r="BZX249" s="59"/>
      <c r="BZY249" s="59"/>
      <c r="BZZ249" s="59"/>
      <c r="CAA249" s="59"/>
      <c r="CAB249" s="59"/>
      <c r="CAC249" s="59"/>
      <c r="CAD249" s="59"/>
      <c r="CAE249" s="59"/>
      <c r="CAF249" s="59"/>
      <c r="CAG249" s="59"/>
      <c r="CAL249" s="59"/>
      <c r="CAQ249" s="59"/>
      <c r="CBI249" s="315"/>
      <c r="CBJ249" s="59"/>
      <c r="CBK249" s="59"/>
      <c r="CBL249" s="59"/>
      <c r="CBM249" s="59"/>
      <c r="CBN249" s="59"/>
      <c r="CBO249" s="59"/>
      <c r="CBP249" s="59"/>
      <c r="CBQ249" s="59"/>
      <c r="CBR249" s="59"/>
      <c r="CBS249" s="59"/>
      <c r="CBX249" s="59"/>
      <c r="CCC249" s="59"/>
      <c r="CCU249" s="315"/>
      <c r="CCV249" s="59"/>
      <c r="CCW249" s="59"/>
      <c r="CCX249" s="59"/>
      <c r="CCY249" s="59"/>
      <c r="CCZ249" s="59"/>
      <c r="CDA249" s="59"/>
      <c r="CDB249" s="59"/>
      <c r="CDC249" s="59"/>
      <c r="CDD249" s="59"/>
      <c r="CDE249" s="59"/>
      <c r="CDJ249" s="59"/>
      <c r="CDO249" s="59"/>
      <c r="CEG249" s="315"/>
      <c r="CEH249" s="59"/>
      <c r="CEI249" s="59"/>
      <c r="CEJ249" s="59"/>
      <c r="CEK249" s="59"/>
      <c r="CEL249" s="59"/>
      <c r="CEM249" s="59"/>
      <c r="CEN249" s="59"/>
      <c r="CEO249" s="59"/>
      <c r="CEP249" s="59"/>
      <c r="CEQ249" s="59"/>
      <c r="CEV249" s="59"/>
      <c r="CFA249" s="59"/>
      <c r="CFS249" s="315"/>
      <c r="CFT249" s="59"/>
      <c r="CFU249" s="59"/>
      <c r="CFV249" s="59"/>
      <c r="CFW249" s="59"/>
      <c r="CFX249" s="59"/>
      <c r="CFY249" s="59"/>
      <c r="CFZ249" s="59"/>
      <c r="CGA249" s="59"/>
      <c r="CGB249" s="59"/>
      <c r="CGC249" s="59"/>
      <c r="CGH249" s="59"/>
      <c r="CGM249" s="59"/>
      <c r="CHE249" s="315"/>
      <c r="CHF249" s="59"/>
      <c r="CHG249" s="59"/>
      <c r="CHH249" s="59"/>
      <c r="CHI249" s="59"/>
      <c r="CHJ249" s="59"/>
      <c r="CHK249" s="59"/>
      <c r="CHL249" s="59"/>
      <c r="CHM249" s="59"/>
      <c r="CHN249" s="59"/>
      <c r="CHO249" s="59"/>
      <c r="CHT249" s="59"/>
      <c r="CHY249" s="59"/>
      <c r="CIQ249" s="315"/>
      <c r="CIR249" s="59"/>
      <c r="CIS249" s="59"/>
      <c r="CIT249" s="59"/>
      <c r="CIU249" s="59"/>
      <c r="CIV249" s="59"/>
      <c r="CIW249" s="59"/>
      <c r="CIX249" s="59"/>
      <c r="CIY249" s="59"/>
      <c r="CIZ249" s="59"/>
      <c r="CJA249" s="59"/>
      <c r="CJF249" s="59"/>
      <c r="CJK249" s="59"/>
      <c r="CKC249" s="315"/>
      <c r="CKD249" s="59"/>
      <c r="CKE249" s="59"/>
      <c r="CKF249" s="59"/>
      <c r="CKG249" s="59"/>
      <c r="CKH249" s="59"/>
      <c r="CKI249" s="59"/>
      <c r="CKJ249" s="59"/>
      <c r="CKK249" s="59"/>
      <c r="CKL249" s="59"/>
      <c r="CKM249" s="59"/>
      <c r="CKR249" s="59"/>
      <c r="CKW249" s="59"/>
      <c r="CLO249" s="315"/>
      <c r="CLP249" s="59"/>
      <c r="CLQ249" s="59"/>
      <c r="CLR249" s="59"/>
      <c r="CLS249" s="59"/>
      <c r="CLT249" s="59"/>
      <c r="CLU249" s="59"/>
      <c r="CLV249" s="59"/>
      <c r="CLW249" s="59"/>
      <c r="CLX249" s="59"/>
      <c r="CLY249" s="59"/>
      <c r="CMD249" s="59"/>
      <c r="CMI249" s="59"/>
      <c r="CNA249" s="315"/>
      <c r="CNB249" s="59"/>
      <c r="CNC249" s="59"/>
      <c r="CND249" s="59"/>
      <c r="CNE249" s="59"/>
      <c r="CNF249" s="59"/>
      <c r="CNG249" s="59"/>
      <c r="CNH249" s="59"/>
      <c r="CNI249" s="59"/>
      <c r="CNJ249" s="59"/>
      <c r="CNK249" s="59"/>
      <c r="CNP249" s="59"/>
      <c r="CNU249" s="59"/>
      <c r="COM249" s="315"/>
      <c r="CON249" s="59"/>
      <c r="COO249" s="59"/>
      <c r="COP249" s="59"/>
      <c r="COQ249" s="59"/>
      <c r="COR249" s="59"/>
      <c r="COS249" s="59"/>
      <c r="COT249" s="59"/>
      <c r="COU249" s="59"/>
      <c r="COV249" s="59"/>
      <c r="COW249" s="59"/>
      <c r="CPB249" s="59"/>
      <c r="CPG249" s="59"/>
      <c r="CPY249" s="315"/>
      <c r="CPZ249" s="59"/>
      <c r="CQA249" s="59"/>
      <c r="CQB249" s="59"/>
      <c r="CQC249" s="59"/>
      <c r="CQD249" s="59"/>
      <c r="CQE249" s="59"/>
      <c r="CQF249" s="59"/>
      <c r="CQG249" s="59"/>
      <c r="CQH249" s="59"/>
      <c r="CQI249" s="59"/>
      <c r="CQN249" s="59"/>
      <c r="CQS249" s="59"/>
      <c r="CRK249" s="315"/>
      <c r="CRL249" s="59"/>
      <c r="CRM249" s="59"/>
      <c r="CRN249" s="59"/>
      <c r="CRO249" s="59"/>
      <c r="CRP249" s="59"/>
      <c r="CRQ249" s="59"/>
      <c r="CRR249" s="59"/>
      <c r="CRS249" s="59"/>
      <c r="CRT249" s="59"/>
      <c r="CRU249" s="59"/>
      <c r="CRZ249" s="59"/>
      <c r="CSE249" s="59"/>
      <c r="CSW249" s="315"/>
      <c r="CSX249" s="59"/>
      <c r="CSY249" s="59"/>
      <c r="CSZ249" s="59"/>
      <c r="CTA249" s="59"/>
      <c r="CTB249" s="59"/>
      <c r="CTC249" s="59"/>
      <c r="CTD249" s="59"/>
      <c r="CTE249" s="59"/>
      <c r="CTF249" s="59"/>
      <c r="CTG249" s="59"/>
      <c r="CTL249" s="59"/>
      <c r="CTQ249" s="59"/>
      <c r="CUI249" s="315"/>
      <c r="CUJ249" s="59"/>
      <c r="CUK249" s="59"/>
      <c r="CUL249" s="59"/>
      <c r="CUM249" s="59"/>
      <c r="CUN249" s="59"/>
      <c r="CUO249" s="59"/>
      <c r="CUP249" s="59"/>
      <c r="CUQ249" s="59"/>
      <c r="CUR249" s="59"/>
      <c r="CUS249" s="59"/>
      <c r="CUX249" s="59"/>
      <c r="CVC249" s="59"/>
      <c r="CVU249" s="315"/>
      <c r="CVV249" s="59"/>
      <c r="CVW249" s="59"/>
      <c r="CVX249" s="59"/>
      <c r="CVY249" s="59"/>
      <c r="CVZ249" s="59"/>
      <c r="CWA249" s="59"/>
      <c r="CWB249" s="59"/>
      <c r="CWC249" s="59"/>
      <c r="CWD249" s="59"/>
      <c r="CWE249" s="59"/>
      <c r="CWJ249" s="59"/>
      <c r="CWO249" s="59"/>
      <c r="CXG249" s="315"/>
      <c r="CXH249" s="59"/>
      <c r="CXI249" s="59"/>
      <c r="CXJ249" s="59"/>
      <c r="CXK249" s="59"/>
      <c r="CXL249" s="59"/>
      <c r="CXM249" s="59"/>
      <c r="CXN249" s="59"/>
      <c r="CXO249" s="59"/>
      <c r="CXP249" s="59"/>
      <c r="CXQ249" s="59"/>
      <c r="CXV249" s="59"/>
      <c r="CYA249" s="59"/>
      <c r="CYS249" s="315"/>
      <c r="CYT249" s="59"/>
      <c r="CYU249" s="59"/>
      <c r="CYV249" s="59"/>
      <c r="CYW249" s="59"/>
      <c r="CYX249" s="59"/>
      <c r="CYY249" s="59"/>
      <c r="CYZ249" s="59"/>
      <c r="CZA249" s="59"/>
      <c r="CZB249" s="59"/>
      <c r="CZC249" s="59"/>
      <c r="CZH249" s="59"/>
      <c r="CZM249" s="59"/>
      <c r="DAE249" s="315"/>
      <c r="DAF249" s="59"/>
      <c r="DAG249" s="59"/>
      <c r="DAH249" s="59"/>
      <c r="DAI249" s="59"/>
      <c r="DAJ249" s="59"/>
      <c r="DAK249" s="59"/>
      <c r="DAL249" s="59"/>
      <c r="DAM249" s="59"/>
      <c r="DAN249" s="59"/>
      <c r="DAO249" s="59"/>
      <c r="DAT249" s="59"/>
      <c r="DAY249" s="59"/>
      <c r="DBQ249" s="315"/>
      <c r="DBR249" s="59"/>
      <c r="DBS249" s="59"/>
      <c r="DBT249" s="59"/>
      <c r="DBU249" s="59"/>
      <c r="DBV249" s="59"/>
      <c r="DBW249" s="59"/>
      <c r="DBX249" s="59"/>
      <c r="DBY249" s="59"/>
      <c r="DBZ249" s="59"/>
      <c r="DCA249" s="59"/>
      <c r="DCF249" s="59"/>
      <c r="DCK249" s="59"/>
      <c r="DDC249" s="315"/>
      <c r="DDD249" s="59"/>
      <c r="DDE249" s="59"/>
      <c r="DDF249" s="59"/>
      <c r="DDG249" s="59"/>
      <c r="DDH249" s="59"/>
      <c r="DDI249" s="59"/>
      <c r="DDJ249" s="59"/>
      <c r="DDK249" s="59"/>
      <c r="DDL249" s="59"/>
      <c r="DDM249" s="59"/>
      <c r="DDR249" s="59"/>
      <c r="DDW249" s="59"/>
      <c r="DEO249" s="315"/>
      <c r="DEP249" s="59"/>
      <c r="DEQ249" s="59"/>
      <c r="DER249" s="59"/>
      <c r="DES249" s="59"/>
      <c r="DET249" s="59"/>
      <c r="DEU249" s="59"/>
      <c r="DEV249" s="59"/>
      <c r="DEW249" s="59"/>
      <c r="DEX249" s="59"/>
      <c r="DEY249" s="59"/>
      <c r="DFD249" s="59"/>
      <c r="DFI249" s="59"/>
      <c r="DGA249" s="315"/>
      <c r="DGB249" s="59"/>
      <c r="DGC249" s="59"/>
      <c r="DGD249" s="59"/>
      <c r="DGE249" s="59"/>
      <c r="DGF249" s="59"/>
      <c r="DGG249" s="59"/>
      <c r="DGH249" s="59"/>
      <c r="DGI249" s="59"/>
      <c r="DGJ249" s="59"/>
      <c r="DGK249" s="59"/>
      <c r="DGP249" s="59"/>
      <c r="DGU249" s="59"/>
      <c r="DHM249" s="315"/>
      <c r="DHN249" s="59"/>
      <c r="DHO249" s="59"/>
      <c r="DHP249" s="59"/>
      <c r="DHQ249" s="59"/>
      <c r="DHR249" s="59"/>
      <c r="DHS249" s="59"/>
      <c r="DHT249" s="59"/>
      <c r="DHU249" s="59"/>
      <c r="DHV249" s="59"/>
      <c r="DHW249" s="59"/>
      <c r="DIB249" s="59"/>
      <c r="DIG249" s="59"/>
      <c r="DIY249" s="315"/>
      <c r="DIZ249" s="59"/>
      <c r="DJA249" s="59"/>
      <c r="DJB249" s="59"/>
      <c r="DJC249" s="59"/>
      <c r="DJD249" s="59"/>
      <c r="DJE249" s="59"/>
      <c r="DJF249" s="59"/>
      <c r="DJG249" s="59"/>
      <c r="DJH249" s="59"/>
      <c r="DJI249" s="59"/>
      <c r="DJN249" s="59"/>
      <c r="DJS249" s="59"/>
      <c r="DKK249" s="315"/>
      <c r="DKL249" s="59"/>
      <c r="DKM249" s="59"/>
      <c r="DKN249" s="59"/>
      <c r="DKO249" s="59"/>
      <c r="DKP249" s="59"/>
      <c r="DKQ249" s="59"/>
      <c r="DKR249" s="59"/>
      <c r="DKS249" s="59"/>
      <c r="DKT249" s="59"/>
      <c r="DKU249" s="59"/>
      <c r="DKZ249" s="59"/>
      <c r="DLE249" s="59"/>
      <c r="DLW249" s="315"/>
      <c r="DLX249" s="59"/>
      <c r="DLY249" s="59"/>
      <c r="DLZ249" s="59"/>
      <c r="DMA249" s="59"/>
      <c r="DMB249" s="59"/>
      <c r="DMC249" s="59"/>
      <c r="DMD249" s="59"/>
      <c r="DME249" s="59"/>
      <c r="DMF249" s="59"/>
      <c r="DMG249" s="59"/>
      <c r="DML249" s="59"/>
      <c r="DMQ249" s="59"/>
      <c r="DNI249" s="315"/>
      <c r="DNJ249" s="59"/>
      <c r="DNK249" s="59"/>
      <c r="DNL249" s="59"/>
      <c r="DNM249" s="59"/>
      <c r="DNN249" s="59"/>
      <c r="DNO249" s="59"/>
      <c r="DNP249" s="59"/>
      <c r="DNQ249" s="59"/>
      <c r="DNR249" s="59"/>
      <c r="DNS249" s="59"/>
      <c r="DNX249" s="59"/>
      <c r="DOC249" s="59"/>
      <c r="DOU249" s="315"/>
      <c r="DOV249" s="59"/>
      <c r="DOW249" s="59"/>
      <c r="DOX249" s="59"/>
      <c r="DOY249" s="59"/>
      <c r="DOZ249" s="59"/>
      <c r="DPA249" s="59"/>
      <c r="DPB249" s="59"/>
      <c r="DPC249" s="59"/>
      <c r="DPD249" s="59"/>
      <c r="DPE249" s="59"/>
      <c r="DPJ249" s="59"/>
      <c r="DPO249" s="59"/>
      <c r="DQG249" s="315"/>
      <c r="DQH249" s="59"/>
      <c r="DQI249" s="59"/>
      <c r="DQJ249" s="59"/>
      <c r="DQK249" s="59"/>
      <c r="DQL249" s="59"/>
      <c r="DQM249" s="59"/>
      <c r="DQN249" s="59"/>
      <c r="DQO249" s="59"/>
      <c r="DQP249" s="59"/>
      <c r="DQQ249" s="59"/>
      <c r="DQV249" s="59"/>
      <c r="DRA249" s="59"/>
      <c r="DRS249" s="315"/>
      <c r="DRT249" s="59"/>
      <c r="DRU249" s="59"/>
      <c r="DRV249" s="59"/>
      <c r="DRW249" s="59"/>
      <c r="DRX249" s="59"/>
      <c r="DRY249" s="59"/>
      <c r="DRZ249" s="59"/>
      <c r="DSA249" s="59"/>
      <c r="DSB249" s="59"/>
      <c r="DSC249" s="59"/>
      <c r="DSH249" s="59"/>
      <c r="DSM249" s="59"/>
      <c r="DTE249" s="315"/>
      <c r="DTF249" s="59"/>
      <c r="DTG249" s="59"/>
      <c r="DTH249" s="59"/>
      <c r="DTI249" s="59"/>
      <c r="DTJ249" s="59"/>
      <c r="DTK249" s="59"/>
      <c r="DTL249" s="59"/>
      <c r="DTM249" s="59"/>
      <c r="DTN249" s="59"/>
      <c r="DTO249" s="59"/>
      <c r="DTT249" s="59"/>
      <c r="DTY249" s="59"/>
      <c r="DUQ249" s="315"/>
      <c r="DUR249" s="59"/>
      <c r="DUS249" s="59"/>
      <c r="DUT249" s="59"/>
      <c r="DUU249" s="59"/>
      <c r="DUV249" s="59"/>
      <c r="DUW249" s="59"/>
      <c r="DUX249" s="59"/>
      <c r="DUY249" s="59"/>
      <c r="DUZ249" s="59"/>
      <c r="DVA249" s="59"/>
      <c r="DVF249" s="59"/>
      <c r="DVK249" s="59"/>
      <c r="DWC249" s="315"/>
      <c r="DWD249" s="59"/>
      <c r="DWE249" s="59"/>
      <c r="DWF249" s="59"/>
      <c r="DWG249" s="59"/>
      <c r="DWH249" s="59"/>
      <c r="DWI249" s="59"/>
      <c r="DWJ249" s="59"/>
      <c r="DWK249" s="59"/>
      <c r="DWL249" s="59"/>
      <c r="DWM249" s="59"/>
      <c r="DWR249" s="59"/>
      <c r="DWW249" s="59"/>
      <c r="DXO249" s="315"/>
      <c r="DXP249" s="59"/>
      <c r="DXQ249" s="59"/>
      <c r="DXR249" s="59"/>
      <c r="DXS249" s="59"/>
      <c r="DXT249" s="59"/>
      <c r="DXU249" s="59"/>
      <c r="DXV249" s="59"/>
      <c r="DXW249" s="59"/>
      <c r="DXX249" s="59"/>
      <c r="DXY249" s="59"/>
      <c r="DYD249" s="59"/>
      <c r="DYI249" s="59"/>
      <c r="DZA249" s="315"/>
      <c r="DZB249" s="59"/>
      <c r="DZC249" s="59"/>
      <c r="DZD249" s="59"/>
      <c r="DZE249" s="59"/>
      <c r="DZF249" s="59"/>
      <c r="DZG249" s="59"/>
      <c r="DZH249" s="59"/>
      <c r="DZI249" s="59"/>
      <c r="DZJ249" s="59"/>
      <c r="DZK249" s="59"/>
      <c r="DZP249" s="59"/>
      <c r="DZU249" s="59"/>
      <c r="EAM249" s="315"/>
      <c r="EAN249" s="59"/>
      <c r="EAO249" s="59"/>
      <c r="EAP249" s="59"/>
      <c r="EAQ249" s="59"/>
      <c r="EAR249" s="59"/>
      <c r="EAS249" s="59"/>
      <c r="EAT249" s="59"/>
      <c r="EAU249" s="59"/>
      <c r="EAV249" s="59"/>
      <c r="EAW249" s="59"/>
      <c r="EBB249" s="59"/>
      <c r="EBG249" s="59"/>
      <c r="EBY249" s="315"/>
      <c r="EBZ249" s="59"/>
      <c r="ECA249" s="59"/>
      <c r="ECB249" s="59"/>
      <c r="ECC249" s="59"/>
      <c r="ECD249" s="59"/>
      <c r="ECE249" s="59"/>
      <c r="ECF249" s="59"/>
      <c r="ECG249" s="59"/>
      <c r="ECH249" s="59"/>
      <c r="ECI249" s="59"/>
      <c r="ECN249" s="59"/>
      <c r="ECS249" s="59"/>
      <c r="EDK249" s="315"/>
      <c r="EDL249" s="59"/>
      <c r="EDM249" s="59"/>
      <c r="EDN249" s="59"/>
      <c r="EDO249" s="59"/>
      <c r="EDP249" s="59"/>
      <c r="EDQ249" s="59"/>
      <c r="EDR249" s="59"/>
      <c r="EDS249" s="59"/>
      <c r="EDT249" s="59"/>
      <c r="EDU249" s="59"/>
      <c r="EDZ249" s="59"/>
      <c r="EEE249" s="59"/>
      <c r="EEW249" s="315"/>
      <c r="EEX249" s="59"/>
      <c r="EEY249" s="59"/>
      <c r="EEZ249" s="59"/>
      <c r="EFA249" s="59"/>
      <c r="EFB249" s="59"/>
      <c r="EFC249" s="59"/>
      <c r="EFD249" s="59"/>
      <c r="EFE249" s="59"/>
      <c r="EFF249" s="59"/>
      <c r="EFG249" s="59"/>
      <c r="EFL249" s="59"/>
      <c r="EFQ249" s="59"/>
      <c r="EGI249" s="315"/>
      <c r="EGJ249" s="59"/>
      <c r="EGK249" s="59"/>
      <c r="EGL249" s="59"/>
      <c r="EGM249" s="59"/>
      <c r="EGN249" s="59"/>
      <c r="EGO249" s="59"/>
      <c r="EGP249" s="59"/>
      <c r="EGQ249" s="59"/>
      <c r="EGR249" s="59"/>
      <c r="EGS249" s="59"/>
      <c r="EGX249" s="59"/>
      <c r="EHC249" s="59"/>
      <c r="EHU249" s="315"/>
      <c r="EHV249" s="59"/>
      <c r="EHW249" s="59"/>
      <c r="EHX249" s="59"/>
      <c r="EHY249" s="59"/>
      <c r="EHZ249" s="59"/>
      <c r="EIA249" s="59"/>
      <c r="EIB249" s="59"/>
      <c r="EIC249" s="59"/>
      <c r="EID249" s="59"/>
      <c r="EIE249" s="59"/>
      <c r="EIJ249" s="59"/>
      <c r="EIO249" s="59"/>
      <c r="EJG249" s="315"/>
      <c r="EJH249" s="59"/>
      <c r="EJI249" s="59"/>
      <c r="EJJ249" s="59"/>
      <c r="EJK249" s="59"/>
      <c r="EJL249" s="59"/>
      <c r="EJM249" s="59"/>
      <c r="EJN249" s="59"/>
      <c r="EJO249" s="59"/>
      <c r="EJP249" s="59"/>
      <c r="EJQ249" s="59"/>
      <c r="EJV249" s="59"/>
      <c r="EKA249" s="59"/>
      <c r="EKS249" s="315"/>
      <c r="EKT249" s="59"/>
      <c r="EKU249" s="59"/>
      <c r="EKV249" s="59"/>
      <c r="EKW249" s="59"/>
      <c r="EKX249" s="59"/>
      <c r="EKY249" s="59"/>
      <c r="EKZ249" s="59"/>
      <c r="ELA249" s="59"/>
      <c r="ELB249" s="59"/>
      <c r="ELC249" s="59"/>
      <c r="ELH249" s="59"/>
      <c r="ELM249" s="59"/>
      <c r="EME249" s="315"/>
      <c r="EMF249" s="59"/>
      <c r="EMG249" s="59"/>
      <c r="EMH249" s="59"/>
      <c r="EMI249" s="59"/>
      <c r="EMJ249" s="59"/>
      <c r="EMK249" s="59"/>
      <c r="EML249" s="59"/>
      <c r="EMM249" s="59"/>
      <c r="EMN249" s="59"/>
      <c r="EMO249" s="59"/>
      <c r="EMT249" s="59"/>
      <c r="EMY249" s="59"/>
      <c r="ENQ249" s="315"/>
      <c r="ENR249" s="59"/>
      <c r="ENS249" s="59"/>
      <c r="ENT249" s="59"/>
      <c r="ENU249" s="59"/>
      <c r="ENV249" s="59"/>
      <c r="ENW249" s="59"/>
      <c r="ENX249" s="59"/>
      <c r="ENY249" s="59"/>
      <c r="ENZ249" s="59"/>
      <c r="EOA249" s="59"/>
      <c r="EOF249" s="59"/>
      <c r="EOK249" s="59"/>
      <c r="EPC249" s="315"/>
      <c r="EPD249" s="59"/>
      <c r="EPE249" s="59"/>
      <c r="EPF249" s="59"/>
      <c r="EPG249" s="59"/>
      <c r="EPH249" s="59"/>
      <c r="EPI249" s="59"/>
      <c r="EPJ249" s="59"/>
      <c r="EPK249" s="59"/>
      <c r="EPL249" s="59"/>
      <c r="EPM249" s="59"/>
      <c r="EPR249" s="59"/>
      <c r="EPW249" s="59"/>
      <c r="EQO249" s="315"/>
      <c r="EQP249" s="59"/>
      <c r="EQQ249" s="59"/>
      <c r="EQR249" s="59"/>
      <c r="EQS249" s="59"/>
      <c r="EQT249" s="59"/>
      <c r="EQU249" s="59"/>
      <c r="EQV249" s="59"/>
      <c r="EQW249" s="59"/>
      <c r="EQX249" s="59"/>
      <c r="EQY249" s="59"/>
      <c r="ERD249" s="59"/>
      <c r="ERI249" s="59"/>
      <c r="ESA249" s="315"/>
      <c r="ESB249" s="59"/>
      <c r="ESC249" s="59"/>
      <c r="ESD249" s="59"/>
      <c r="ESE249" s="59"/>
      <c r="ESF249" s="59"/>
      <c r="ESG249" s="59"/>
      <c r="ESH249" s="59"/>
      <c r="ESI249" s="59"/>
      <c r="ESJ249" s="59"/>
      <c r="ESK249" s="59"/>
      <c r="ESP249" s="59"/>
      <c r="ESU249" s="59"/>
      <c r="ETM249" s="315"/>
      <c r="ETN249" s="59"/>
      <c r="ETO249" s="59"/>
      <c r="ETP249" s="59"/>
      <c r="ETQ249" s="59"/>
      <c r="ETR249" s="59"/>
      <c r="ETS249" s="59"/>
      <c r="ETT249" s="59"/>
      <c r="ETU249" s="59"/>
      <c r="ETV249" s="59"/>
      <c r="ETW249" s="59"/>
      <c r="EUB249" s="59"/>
      <c r="EUG249" s="59"/>
      <c r="EUY249" s="315"/>
      <c r="EUZ249" s="59"/>
      <c r="EVA249" s="59"/>
      <c r="EVB249" s="59"/>
      <c r="EVC249" s="59"/>
      <c r="EVD249" s="59"/>
      <c r="EVE249" s="59"/>
      <c r="EVF249" s="59"/>
      <c r="EVG249" s="59"/>
      <c r="EVH249" s="59"/>
      <c r="EVI249" s="59"/>
      <c r="EVN249" s="59"/>
      <c r="EVS249" s="59"/>
      <c r="EWK249" s="315"/>
      <c r="EWL249" s="59"/>
      <c r="EWM249" s="59"/>
      <c r="EWN249" s="59"/>
      <c r="EWO249" s="59"/>
      <c r="EWP249" s="59"/>
      <c r="EWQ249" s="59"/>
      <c r="EWR249" s="59"/>
      <c r="EWS249" s="59"/>
      <c r="EWT249" s="59"/>
      <c r="EWU249" s="59"/>
      <c r="EWZ249" s="59"/>
      <c r="EXE249" s="59"/>
      <c r="EXW249" s="315"/>
      <c r="EXX249" s="59"/>
      <c r="EXY249" s="59"/>
      <c r="EXZ249" s="59"/>
      <c r="EYA249" s="59"/>
      <c r="EYB249" s="59"/>
      <c r="EYC249" s="59"/>
      <c r="EYD249" s="59"/>
      <c r="EYE249" s="59"/>
      <c r="EYF249" s="59"/>
      <c r="EYG249" s="59"/>
      <c r="EYL249" s="59"/>
      <c r="EYQ249" s="59"/>
      <c r="EZI249" s="315"/>
      <c r="EZJ249" s="59"/>
      <c r="EZK249" s="59"/>
      <c r="EZL249" s="59"/>
      <c r="EZM249" s="59"/>
      <c r="EZN249" s="59"/>
      <c r="EZO249" s="59"/>
      <c r="EZP249" s="59"/>
      <c r="EZQ249" s="59"/>
      <c r="EZR249" s="59"/>
      <c r="EZS249" s="59"/>
      <c r="EZX249" s="59"/>
      <c r="FAC249" s="59"/>
      <c r="FAU249" s="315"/>
      <c r="FAV249" s="59"/>
      <c r="FAW249" s="59"/>
      <c r="FAX249" s="59"/>
      <c r="FAY249" s="59"/>
      <c r="FAZ249" s="59"/>
      <c r="FBA249" s="59"/>
      <c r="FBB249" s="59"/>
      <c r="FBC249" s="59"/>
      <c r="FBD249" s="59"/>
      <c r="FBE249" s="59"/>
      <c r="FBJ249" s="59"/>
      <c r="FBO249" s="59"/>
      <c r="FCG249" s="315"/>
      <c r="FCH249" s="59"/>
      <c r="FCI249" s="59"/>
      <c r="FCJ249" s="59"/>
      <c r="FCK249" s="59"/>
      <c r="FCL249" s="59"/>
      <c r="FCM249" s="59"/>
      <c r="FCN249" s="59"/>
      <c r="FCO249" s="59"/>
      <c r="FCP249" s="59"/>
      <c r="FCQ249" s="59"/>
      <c r="FCV249" s="59"/>
      <c r="FDA249" s="59"/>
      <c r="FDS249" s="315"/>
      <c r="FDT249" s="59"/>
      <c r="FDU249" s="59"/>
      <c r="FDV249" s="59"/>
      <c r="FDW249" s="59"/>
      <c r="FDX249" s="59"/>
      <c r="FDY249" s="59"/>
      <c r="FDZ249" s="59"/>
      <c r="FEA249" s="59"/>
      <c r="FEB249" s="59"/>
      <c r="FEC249" s="59"/>
      <c r="FEH249" s="59"/>
      <c r="FEM249" s="59"/>
      <c r="FFE249" s="315"/>
      <c r="FFF249" s="59"/>
      <c r="FFG249" s="59"/>
      <c r="FFH249" s="59"/>
      <c r="FFI249" s="59"/>
      <c r="FFJ249" s="59"/>
      <c r="FFK249" s="59"/>
      <c r="FFL249" s="59"/>
      <c r="FFM249" s="59"/>
      <c r="FFN249" s="59"/>
      <c r="FFO249" s="59"/>
      <c r="FFT249" s="59"/>
      <c r="FFY249" s="59"/>
      <c r="FGQ249" s="315"/>
      <c r="FGR249" s="59"/>
      <c r="FGS249" s="59"/>
      <c r="FGT249" s="59"/>
      <c r="FGU249" s="59"/>
      <c r="FGV249" s="59"/>
      <c r="FGW249" s="59"/>
      <c r="FGX249" s="59"/>
      <c r="FGY249" s="59"/>
      <c r="FGZ249" s="59"/>
      <c r="FHA249" s="59"/>
      <c r="FHF249" s="59"/>
      <c r="FHK249" s="59"/>
      <c r="FIC249" s="315"/>
      <c r="FID249" s="59"/>
      <c r="FIE249" s="59"/>
      <c r="FIF249" s="59"/>
      <c r="FIG249" s="59"/>
      <c r="FIH249" s="59"/>
      <c r="FII249" s="59"/>
      <c r="FIJ249" s="59"/>
      <c r="FIK249" s="59"/>
      <c r="FIL249" s="59"/>
      <c r="FIM249" s="59"/>
      <c r="FIR249" s="59"/>
      <c r="FIW249" s="59"/>
      <c r="FJO249" s="315"/>
      <c r="FJP249" s="59"/>
      <c r="FJQ249" s="59"/>
      <c r="FJR249" s="59"/>
      <c r="FJS249" s="59"/>
      <c r="FJT249" s="59"/>
      <c r="FJU249" s="59"/>
      <c r="FJV249" s="59"/>
      <c r="FJW249" s="59"/>
      <c r="FJX249" s="59"/>
      <c r="FJY249" s="59"/>
      <c r="FKD249" s="59"/>
      <c r="FKI249" s="59"/>
      <c r="FLA249" s="315"/>
      <c r="FLB249" s="59"/>
      <c r="FLC249" s="59"/>
      <c r="FLD249" s="59"/>
      <c r="FLE249" s="59"/>
      <c r="FLF249" s="59"/>
      <c r="FLG249" s="59"/>
      <c r="FLH249" s="59"/>
      <c r="FLI249" s="59"/>
      <c r="FLJ249" s="59"/>
      <c r="FLK249" s="59"/>
      <c r="FLP249" s="59"/>
      <c r="FLU249" s="59"/>
      <c r="FMM249" s="315"/>
      <c r="FMN249" s="59"/>
      <c r="FMO249" s="59"/>
      <c r="FMP249" s="59"/>
      <c r="FMQ249" s="59"/>
      <c r="FMR249" s="59"/>
      <c r="FMS249" s="59"/>
      <c r="FMT249" s="59"/>
      <c r="FMU249" s="59"/>
      <c r="FMV249" s="59"/>
      <c r="FMW249" s="59"/>
      <c r="FNB249" s="59"/>
      <c r="FNG249" s="59"/>
      <c r="FNY249" s="315"/>
      <c r="FNZ249" s="59"/>
      <c r="FOA249" s="59"/>
      <c r="FOB249" s="59"/>
      <c r="FOC249" s="59"/>
      <c r="FOD249" s="59"/>
      <c r="FOE249" s="59"/>
      <c r="FOF249" s="59"/>
      <c r="FOG249" s="59"/>
      <c r="FOH249" s="59"/>
      <c r="FOI249" s="59"/>
      <c r="FON249" s="59"/>
      <c r="FOS249" s="59"/>
      <c r="FPK249" s="315"/>
      <c r="FPL249" s="59"/>
      <c r="FPM249" s="59"/>
      <c r="FPN249" s="59"/>
      <c r="FPO249" s="59"/>
      <c r="FPP249" s="59"/>
      <c r="FPQ249" s="59"/>
      <c r="FPR249" s="59"/>
      <c r="FPS249" s="59"/>
      <c r="FPT249" s="59"/>
      <c r="FPU249" s="59"/>
      <c r="FPZ249" s="59"/>
      <c r="FQE249" s="59"/>
      <c r="FQW249" s="315"/>
      <c r="FQX249" s="59"/>
      <c r="FQY249" s="59"/>
      <c r="FQZ249" s="59"/>
      <c r="FRA249" s="59"/>
      <c r="FRB249" s="59"/>
      <c r="FRC249" s="59"/>
      <c r="FRD249" s="59"/>
      <c r="FRE249" s="59"/>
      <c r="FRF249" s="59"/>
      <c r="FRG249" s="59"/>
      <c r="FRL249" s="59"/>
      <c r="FRQ249" s="59"/>
      <c r="FSI249" s="315"/>
      <c r="FSJ249" s="59"/>
      <c r="FSK249" s="59"/>
      <c r="FSL249" s="59"/>
      <c r="FSM249" s="59"/>
      <c r="FSN249" s="59"/>
      <c r="FSO249" s="59"/>
      <c r="FSP249" s="59"/>
      <c r="FSQ249" s="59"/>
      <c r="FSR249" s="59"/>
      <c r="FSS249" s="59"/>
      <c r="FSX249" s="59"/>
      <c r="FTC249" s="59"/>
      <c r="FTU249" s="315"/>
      <c r="FTV249" s="59"/>
      <c r="FTW249" s="59"/>
      <c r="FTX249" s="59"/>
      <c r="FTY249" s="59"/>
      <c r="FTZ249" s="59"/>
      <c r="FUA249" s="59"/>
      <c r="FUB249" s="59"/>
      <c r="FUC249" s="59"/>
      <c r="FUD249" s="59"/>
      <c r="FUE249" s="59"/>
      <c r="FUJ249" s="59"/>
      <c r="FUO249" s="59"/>
      <c r="FVG249" s="315"/>
      <c r="FVH249" s="59"/>
      <c r="FVI249" s="59"/>
      <c r="FVJ249" s="59"/>
      <c r="FVK249" s="59"/>
      <c r="FVL249" s="59"/>
      <c r="FVM249" s="59"/>
      <c r="FVN249" s="59"/>
      <c r="FVO249" s="59"/>
      <c r="FVP249" s="59"/>
      <c r="FVQ249" s="59"/>
      <c r="FVV249" s="59"/>
      <c r="FWA249" s="59"/>
      <c r="FWS249" s="315"/>
      <c r="FWT249" s="59"/>
      <c r="FWU249" s="59"/>
      <c r="FWV249" s="59"/>
      <c r="FWW249" s="59"/>
      <c r="FWX249" s="59"/>
      <c r="FWY249" s="59"/>
      <c r="FWZ249" s="59"/>
      <c r="FXA249" s="59"/>
      <c r="FXB249" s="59"/>
      <c r="FXC249" s="59"/>
      <c r="FXH249" s="59"/>
      <c r="FXM249" s="59"/>
      <c r="FYE249" s="315"/>
      <c r="FYF249" s="59"/>
      <c r="FYG249" s="59"/>
      <c r="FYH249" s="59"/>
      <c r="FYI249" s="59"/>
      <c r="FYJ249" s="59"/>
      <c r="FYK249" s="59"/>
      <c r="FYL249" s="59"/>
      <c r="FYM249" s="59"/>
      <c r="FYN249" s="59"/>
      <c r="FYO249" s="59"/>
      <c r="FYT249" s="59"/>
      <c r="FYY249" s="59"/>
      <c r="FZQ249" s="315"/>
      <c r="FZR249" s="59"/>
      <c r="FZS249" s="59"/>
      <c r="FZT249" s="59"/>
      <c r="FZU249" s="59"/>
      <c r="FZV249" s="59"/>
      <c r="FZW249" s="59"/>
      <c r="FZX249" s="59"/>
      <c r="FZY249" s="59"/>
      <c r="FZZ249" s="59"/>
      <c r="GAA249" s="59"/>
      <c r="GAF249" s="59"/>
      <c r="GAK249" s="59"/>
      <c r="GBC249" s="315"/>
      <c r="GBD249" s="59"/>
      <c r="GBE249" s="59"/>
      <c r="GBF249" s="59"/>
      <c r="GBG249" s="59"/>
      <c r="GBH249" s="59"/>
      <c r="GBI249" s="59"/>
      <c r="GBJ249" s="59"/>
      <c r="GBK249" s="59"/>
      <c r="GBL249" s="59"/>
      <c r="GBM249" s="59"/>
      <c r="GBR249" s="59"/>
      <c r="GBW249" s="59"/>
      <c r="GCO249" s="315"/>
      <c r="GCP249" s="59"/>
      <c r="GCQ249" s="59"/>
      <c r="GCR249" s="59"/>
      <c r="GCS249" s="59"/>
      <c r="GCT249" s="59"/>
      <c r="GCU249" s="59"/>
      <c r="GCV249" s="59"/>
      <c r="GCW249" s="59"/>
      <c r="GCX249" s="59"/>
      <c r="GCY249" s="59"/>
      <c r="GDD249" s="59"/>
      <c r="GDI249" s="59"/>
      <c r="GEA249" s="315"/>
      <c r="GEB249" s="59"/>
      <c r="GEC249" s="59"/>
      <c r="GED249" s="59"/>
      <c r="GEE249" s="59"/>
      <c r="GEF249" s="59"/>
      <c r="GEG249" s="59"/>
      <c r="GEH249" s="59"/>
      <c r="GEI249" s="59"/>
      <c r="GEJ249" s="59"/>
      <c r="GEK249" s="59"/>
      <c r="GEP249" s="59"/>
      <c r="GEU249" s="59"/>
      <c r="GFM249" s="315"/>
      <c r="GFN249" s="59"/>
      <c r="GFO249" s="59"/>
      <c r="GFP249" s="59"/>
      <c r="GFQ249" s="59"/>
      <c r="GFR249" s="59"/>
      <c r="GFS249" s="59"/>
      <c r="GFT249" s="59"/>
      <c r="GFU249" s="59"/>
      <c r="GFV249" s="59"/>
      <c r="GFW249" s="59"/>
      <c r="GGB249" s="59"/>
      <c r="GGG249" s="59"/>
      <c r="GGY249" s="315"/>
      <c r="GGZ249" s="59"/>
      <c r="GHA249" s="59"/>
      <c r="GHB249" s="59"/>
      <c r="GHC249" s="59"/>
      <c r="GHD249" s="59"/>
      <c r="GHE249" s="59"/>
      <c r="GHF249" s="59"/>
      <c r="GHG249" s="59"/>
      <c r="GHH249" s="59"/>
      <c r="GHI249" s="59"/>
      <c r="GHN249" s="59"/>
      <c r="GHS249" s="59"/>
      <c r="GIK249" s="315"/>
      <c r="GIL249" s="59"/>
      <c r="GIM249" s="59"/>
      <c r="GIN249" s="59"/>
      <c r="GIO249" s="59"/>
      <c r="GIP249" s="59"/>
      <c r="GIQ249" s="59"/>
      <c r="GIR249" s="59"/>
      <c r="GIS249" s="59"/>
      <c r="GIT249" s="59"/>
      <c r="GIU249" s="59"/>
      <c r="GIZ249" s="59"/>
      <c r="GJE249" s="59"/>
      <c r="GJW249" s="315"/>
      <c r="GJX249" s="59"/>
      <c r="GJY249" s="59"/>
      <c r="GJZ249" s="59"/>
      <c r="GKA249" s="59"/>
      <c r="GKB249" s="59"/>
      <c r="GKC249" s="59"/>
      <c r="GKD249" s="59"/>
      <c r="GKE249" s="59"/>
      <c r="GKF249" s="59"/>
      <c r="GKG249" s="59"/>
      <c r="GKL249" s="59"/>
      <c r="GKQ249" s="59"/>
      <c r="GLI249" s="315"/>
      <c r="GLJ249" s="59"/>
      <c r="GLK249" s="59"/>
      <c r="GLL249" s="59"/>
      <c r="GLM249" s="59"/>
      <c r="GLN249" s="59"/>
      <c r="GLO249" s="59"/>
      <c r="GLP249" s="59"/>
      <c r="GLQ249" s="59"/>
      <c r="GLR249" s="59"/>
      <c r="GLS249" s="59"/>
      <c r="GLX249" s="59"/>
      <c r="GMC249" s="59"/>
      <c r="GMU249" s="315"/>
      <c r="GMV249" s="59"/>
      <c r="GMW249" s="59"/>
      <c r="GMX249" s="59"/>
      <c r="GMY249" s="59"/>
      <c r="GMZ249" s="59"/>
      <c r="GNA249" s="59"/>
      <c r="GNB249" s="59"/>
      <c r="GNC249" s="59"/>
      <c r="GND249" s="59"/>
      <c r="GNE249" s="59"/>
      <c r="GNJ249" s="59"/>
      <c r="GNO249" s="59"/>
      <c r="GOG249" s="315"/>
      <c r="GOH249" s="59"/>
      <c r="GOI249" s="59"/>
      <c r="GOJ249" s="59"/>
      <c r="GOK249" s="59"/>
      <c r="GOL249" s="59"/>
      <c r="GOM249" s="59"/>
      <c r="GON249" s="59"/>
      <c r="GOO249" s="59"/>
      <c r="GOP249" s="59"/>
      <c r="GOQ249" s="59"/>
      <c r="GOV249" s="59"/>
      <c r="GPA249" s="59"/>
      <c r="GPS249" s="315"/>
      <c r="GPT249" s="59"/>
      <c r="GPU249" s="59"/>
      <c r="GPV249" s="59"/>
      <c r="GPW249" s="59"/>
      <c r="GPX249" s="59"/>
      <c r="GPY249" s="59"/>
      <c r="GPZ249" s="59"/>
      <c r="GQA249" s="59"/>
      <c r="GQB249" s="59"/>
      <c r="GQC249" s="59"/>
      <c r="GQH249" s="59"/>
      <c r="GQM249" s="59"/>
      <c r="GRE249" s="315"/>
      <c r="GRF249" s="59"/>
      <c r="GRG249" s="59"/>
      <c r="GRH249" s="59"/>
      <c r="GRI249" s="59"/>
      <c r="GRJ249" s="59"/>
      <c r="GRK249" s="59"/>
      <c r="GRL249" s="59"/>
      <c r="GRM249" s="59"/>
      <c r="GRN249" s="59"/>
      <c r="GRO249" s="59"/>
      <c r="GRT249" s="59"/>
      <c r="GRY249" s="59"/>
      <c r="GSQ249" s="315"/>
      <c r="GSR249" s="59"/>
      <c r="GSS249" s="59"/>
      <c r="GST249" s="59"/>
      <c r="GSU249" s="59"/>
      <c r="GSV249" s="59"/>
      <c r="GSW249" s="59"/>
      <c r="GSX249" s="59"/>
      <c r="GSY249" s="59"/>
      <c r="GSZ249" s="59"/>
      <c r="GTA249" s="59"/>
      <c r="GTF249" s="59"/>
      <c r="GTK249" s="59"/>
      <c r="GUC249" s="315"/>
      <c r="GUD249" s="59"/>
      <c r="GUE249" s="59"/>
      <c r="GUF249" s="59"/>
      <c r="GUG249" s="59"/>
      <c r="GUH249" s="59"/>
      <c r="GUI249" s="59"/>
      <c r="GUJ249" s="59"/>
      <c r="GUK249" s="59"/>
      <c r="GUL249" s="59"/>
      <c r="GUM249" s="59"/>
      <c r="GUR249" s="59"/>
      <c r="GUW249" s="59"/>
      <c r="GVO249" s="315"/>
      <c r="GVP249" s="59"/>
      <c r="GVQ249" s="59"/>
      <c r="GVR249" s="59"/>
      <c r="GVS249" s="59"/>
      <c r="GVT249" s="59"/>
      <c r="GVU249" s="59"/>
      <c r="GVV249" s="59"/>
      <c r="GVW249" s="59"/>
      <c r="GVX249" s="59"/>
      <c r="GVY249" s="59"/>
      <c r="GWD249" s="59"/>
      <c r="GWI249" s="59"/>
      <c r="GXA249" s="315"/>
      <c r="GXB249" s="59"/>
      <c r="GXC249" s="59"/>
      <c r="GXD249" s="59"/>
      <c r="GXE249" s="59"/>
      <c r="GXF249" s="59"/>
      <c r="GXG249" s="59"/>
      <c r="GXH249" s="59"/>
      <c r="GXI249" s="59"/>
      <c r="GXJ249" s="59"/>
      <c r="GXK249" s="59"/>
      <c r="GXP249" s="59"/>
      <c r="GXU249" s="59"/>
      <c r="GYM249" s="315"/>
      <c r="GYN249" s="59"/>
      <c r="GYO249" s="59"/>
      <c r="GYP249" s="59"/>
      <c r="GYQ249" s="59"/>
      <c r="GYR249" s="59"/>
      <c r="GYS249" s="59"/>
      <c r="GYT249" s="59"/>
      <c r="GYU249" s="59"/>
      <c r="GYV249" s="59"/>
      <c r="GYW249" s="59"/>
      <c r="GZB249" s="59"/>
      <c r="GZG249" s="59"/>
      <c r="GZY249" s="315"/>
      <c r="GZZ249" s="59"/>
      <c r="HAA249" s="59"/>
      <c r="HAB249" s="59"/>
      <c r="HAC249" s="59"/>
      <c r="HAD249" s="59"/>
      <c r="HAE249" s="59"/>
      <c r="HAF249" s="59"/>
      <c r="HAG249" s="59"/>
      <c r="HAH249" s="59"/>
      <c r="HAI249" s="59"/>
      <c r="HAN249" s="59"/>
      <c r="HAS249" s="59"/>
      <c r="HBK249" s="315"/>
      <c r="HBL249" s="59"/>
      <c r="HBM249" s="59"/>
      <c r="HBN249" s="59"/>
      <c r="HBO249" s="59"/>
      <c r="HBP249" s="59"/>
      <c r="HBQ249" s="59"/>
      <c r="HBR249" s="59"/>
      <c r="HBS249" s="59"/>
      <c r="HBT249" s="59"/>
      <c r="HBU249" s="59"/>
      <c r="HBZ249" s="59"/>
      <c r="HCE249" s="59"/>
      <c r="HCW249" s="315"/>
      <c r="HCX249" s="59"/>
      <c r="HCY249" s="59"/>
      <c r="HCZ249" s="59"/>
      <c r="HDA249" s="59"/>
      <c r="HDB249" s="59"/>
      <c r="HDC249" s="59"/>
      <c r="HDD249" s="59"/>
      <c r="HDE249" s="59"/>
      <c r="HDF249" s="59"/>
      <c r="HDG249" s="59"/>
      <c r="HDL249" s="59"/>
      <c r="HDQ249" s="59"/>
      <c r="HEI249" s="315"/>
      <c r="HEJ249" s="59"/>
      <c r="HEK249" s="59"/>
      <c r="HEL249" s="59"/>
      <c r="HEM249" s="59"/>
      <c r="HEN249" s="59"/>
      <c r="HEO249" s="59"/>
      <c r="HEP249" s="59"/>
      <c r="HEQ249" s="59"/>
      <c r="HER249" s="59"/>
      <c r="HES249" s="59"/>
      <c r="HEX249" s="59"/>
      <c r="HFC249" s="59"/>
      <c r="HFU249" s="315"/>
      <c r="HFV249" s="59"/>
      <c r="HFW249" s="59"/>
      <c r="HFX249" s="59"/>
      <c r="HFY249" s="59"/>
      <c r="HFZ249" s="59"/>
      <c r="HGA249" s="59"/>
      <c r="HGB249" s="59"/>
      <c r="HGC249" s="59"/>
      <c r="HGD249" s="59"/>
      <c r="HGE249" s="59"/>
      <c r="HGJ249" s="59"/>
      <c r="HGO249" s="59"/>
      <c r="HHG249" s="315"/>
      <c r="HHH249" s="59"/>
      <c r="HHI249" s="59"/>
      <c r="HHJ249" s="59"/>
      <c r="HHK249" s="59"/>
      <c r="HHL249" s="59"/>
      <c r="HHM249" s="59"/>
      <c r="HHN249" s="59"/>
      <c r="HHO249" s="59"/>
      <c r="HHP249" s="59"/>
      <c r="HHQ249" s="59"/>
      <c r="HHV249" s="59"/>
      <c r="HIA249" s="59"/>
      <c r="HIS249" s="315"/>
      <c r="HIT249" s="59"/>
      <c r="HIU249" s="59"/>
      <c r="HIV249" s="59"/>
      <c r="HIW249" s="59"/>
      <c r="HIX249" s="59"/>
      <c r="HIY249" s="59"/>
      <c r="HIZ249" s="59"/>
      <c r="HJA249" s="59"/>
      <c r="HJB249" s="59"/>
      <c r="HJC249" s="59"/>
      <c r="HJH249" s="59"/>
      <c r="HJM249" s="59"/>
      <c r="HKE249" s="315"/>
      <c r="HKF249" s="59"/>
      <c r="HKG249" s="59"/>
      <c r="HKH249" s="59"/>
      <c r="HKI249" s="59"/>
      <c r="HKJ249" s="59"/>
      <c r="HKK249" s="59"/>
      <c r="HKL249" s="59"/>
      <c r="HKM249" s="59"/>
      <c r="HKN249" s="59"/>
      <c r="HKO249" s="59"/>
      <c r="HKT249" s="59"/>
      <c r="HKY249" s="59"/>
      <c r="HLQ249" s="315"/>
      <c r="HLR249" s="59"/>
      <c r="HLS249" s="59"/>
      <c r="HLT249" s="59"/>
      <c r="HLU249" s="59"/>
      <c r="HLV249" s="59"/>
      <c r="HLW249" s="59"/>
      <c r="HLX249" s="59"/>
      <c r="HLY249" s="59"/>
      <c r="HLZ249" s="59"/>
      <c r="HMA249" s="59"/>
      <c r="HMF249" s="59"/>
      <c r="HMK249" s="59"/>
      <c r="HNC249" s="315"/>
      <c r="HND249" s="59"/>
      <c r="HNE249" s="59"/>
      <c r="HNF249" s="59"/>
      <c r="HNG249" s="59"/>
      <c r="HNH249" s="59"/>
      <c r="HNI249" s="59"/>
      <c r="HNJ249" s="59"/>
      <c r="HNK249" s="59"/>
      <c r="HNL249" s="59"/>
      <c r="HNM249" s="59"/>
      <c r="HNR249" s="59"/>
      <c r="HNW249" s="59"/>
      <c r="HOO249" s="315"/>
      <c r="HOP249" s="59"/>
      <c r="HOQ249" s="59"/>
      <c r="HOR249" s="59"/>
      <c r="HOS249" s="59"/>
      <c r="HOT249" s="59"/>
      <c r="HOU249" s="59"/>
      <c r="HOV249" s="59"/>
      <c r="HOW249" s="59"/>
      <c r="HOX249" s="59"/>
      <c r="HOY249" s="59"/>
      <c r="HPD249" s="59"/>
      <c r="HPI249" s="59"/>
      <c r="HQA249" s="315"/>
      <c r="HQB249" s="59"/>
      <c r="HQC249" s="59"/>
      <c r="HQD249" s="59"/>
      <c r="HQE249" s="59"/>
      <c r="HQF249" s="59"/>
      <c r="HQG249" s="59"/>
      <c r="HQH249" s="59"/>
      <c r="HQI249" s="59"/>
      <c r="HQJ249" s="59"/>
      <c r="HQK249" s="59"/>
      <c r="HQP249" s="59"/>
      <c r="HQU249" s="59"/>
      <c r="HRM249" s="315"/>
      <c r="HRN249" s="59"/>
      <c r="HRO249" s="59"/>
      <c r="HRP249" s="59"/>
      <c r="HRQ249" s="59"/>
      <c r="HRR249" s="59"/>
      <c r="HRS249" s="59"/>
      <c r="HRT249" s="59"/>
      <c r="HRU249" s="59"/>
      <c r="HRV249" s="59"/>
      <c r="HRW249" s="59"/>
      <c r="HSB249" s="59"/>
      <c r="HSG249" s="59"/>
      <c r="HSY249" s="315"/>
      <c r="HSZ249" s="59"/>
      <c r="HTA249" s="59"/>
      <c r="HTB249" s="59"/>
      <c r="HTC249" s="59"/>
      <c r="HTD249" s="59"/>
      <c r="HTE249" s="59"/>
      <c r="HTF249" s="59"/>
      <c r="HTG249" s="59"/>
      <c r="HTH249" s="59"/>
      <c r="HTI249" s="59"/>
      <c r="HTN249" s="59"/>
      <c r="HTS249" s="59"/>
      <c r="HUK249" s="315"/>
      <c r="HUL249" s="59"/>
      <c r="HUM249" s="59"/>
      <c r="HUN249" s="59"/>
      <c r="HUO249" s="59"/>
      <c r="HUP249" s="59"/>
      <c r="HUQ249" s="59"/>
      <c r="HUR249" s="59"/>
      <c r="HUS249" s="59"/>
      <c r="HUT249" s="59"/>
      <c r="HUU249" s="59"/>
      <c r="HUZ249" s="59"/>
      <c r="HVE249" s="59"/>
      <c r="HVW249" s="315"/>
      <c r="HVX249" s="59"/>
      <c r="HVY249" s="59"/>
      <c r="HVZ249" s="59"/>
      <c r="HWA249" s="59"/>
      <c r="HWB249" s="59"/>
      <c r="HWC249" s="59"/>
      <c r="HWD249" s="59"/>
      <c r="HWE249" s="59"/>
      <c r="HWF249" s="59"/>
      <c r="HWG249" s="59"/>
      <c r="HWL249" s="59"/>
      <c r="HWQ249" s="59"/>
      <c r="HXI249" s="315"/>
      <c r="HXJ249" s="59"/>
      <c r="HXK249" s="59"/>
      <c r="HXL249" s="59"/>
      <c r="HXM249" s="59"/>
      <c r="HXN249" s="59"/>
      <c r="HXO249" s="59"/>
      <c r="HXP249" s="59"/>
      <c r="HXQ249" s="59"/>
      <c r="HXR249" s="59"/>
      <c r="HXS249" s="59"/>
      <c r="HXX249" s="59"/>
      <c r="HYC249" s="59"/>
      <c r="HYU249" s="315"/>
      <c r="HYV249" s="59"/>
      <c r="HYW249" s="59"/>
      <c r="HYX249" s="59"/>
      <c r="HYY249" s="59"/>
      <c r="HYZ249" s="59"/>
      <c r="HZA249" s="59"/>
      <c r="HZB249" s="59"/>
      <c r="HZC249" s="59"/>
      <c r="HZD249" s="59"/>
      <c r="HZE249" s="59"/>
      <c r="HZJ249" s="59"/>
      <c r="HZO249" s="59"/>
      <c r="IAG249" s="315"/>
      <c r="IAH249" s="59"/>
      <c r="IAI249" s="59"/>
      <c r="IAJ249" s="59"/>
      <c r="IAK249" s="59"/>
      <c r="IAL249" s="59"/>
      <c r="IAM249" s="59"/>
      <c r="IAN249" s="59"/>
      <c r="IAO249" s="59"/>
      <c r="IAP249" s="59"/>
      <c r="IAQ249" s="59"/>
      <c r="IAV249" s="59"/>
      <c r="IBA249" s="59"/>
      <c r="IBS249" s="315"/>
      <c r="IBT249" s="59"/>
      <c r="IBU249" s="59"/>
      <c r="IBV249" s="59"/>
      <c r="IBW249" s="59"/>
      <c r="IBX249" s="59"/>
      <c r="IBY249" s="59"/>
      <c r="IBZ249" s="59"/>
      <c r="ICA249" s="59"/>
      <c r="ICB249" s="59"/>
      <c r="ICC249" s="59"/>
      <c r="ICH249" s="59"/>
      <c r="ICM249" s="59"/>
      <c r="IDE249" s="315"/>
      <c r="IDF249" s="59"/>
      <c r="IDG249" s="59"/>
      <c r="IDH249" s="59"/>
      <c r="IDI249" s="59"/>
      <c r="IDJ249" s="59"/>
      <c r="IDK249" s="59"/>
      <c r="IDL249" s="59"/>
      <c r="IDM249" s="59"/>
      <c r="IDN249" s="59"/>
      <c r="IDO249" s="59"/>
      <c r="IDT249" s="59"/>
      <c r="IDY249" s="59"/>
      <c r="IEQ249" s="315"/>
      <c r="IER249" s="59"/>
      <c r="IES249" s="59"/>
      <c r="IET249" s="59"/>
      <c r="IEU249" s="59"/>
      <c r="IEV249" s="59"/>
      <c r="IEW249" s="59"/>
      <c r="IEX249" s="59"/>
      <c r="IEY249" s="59"/>
      <c r="IEZ249" s="59"/>
      <c r="IFA249" s="59"/>
      <c r="IFF249" s="59"/>
      <c r="IFK249" s="59"/>
      <c r="IGC249" s="315"/>
      <c r="IGD249" s="59"/>
      <c r="IGE249" s="59"/>
      <c r="IGF249" s="59"/>
      <c r="IGG249" s="59"/>
      <c r="IGH249" s="59"/>
      <c r="IGI249" s="59"/>
      <c r="IGJ249" s="59"/>
      <c r="IGK249" s="59"/>
      <c r="IGL249" s="59"/>
      <c r="IGM249" s="59"/>
      <c r="IGR249" s="59"/>
      <c r="IGW249" s="59"/>
      <c r="IHO249" s="315"/>
      <c r="IHP249" s="59"/>
      <c r="IHQ249" s="59"/>
      <c r="IHR249" s="59"/>
      <c r="IHS249" s="59"/>
      <c r="IHT249" s="59"/>
      <c r="IHU249" s="59"/>
      <c r="IHV249" s="59"/>
      <c r="IHW249" s="59"/>
      <c r="IHX249" s="59"/>
      <c r="IHY249" s="59"/>
      <c r="IID249" s="59"/>
      <c r="III249" s="59"/>
      <c r="IJA249" s="315"/>
      <c r="IJB249" s="59"/>
      <c r="IJC249" s="59"/>
      <c r="IJD249" s="59"/>
      <c r="IJE249" s="59"/>
      <c r="IJF249" s="59"/>
      <c r="IJG249" s="59"/>
      <c r="IJH249" s="59"/>
      <c r="IJI249" s="59"/>
      <c r="IJJ249" s="59"/>
      <c r="IJK249" s="59"/>
      <c r="IJP249" s="59"/>
      <c r="IJU249" s="59"/>
      <c r="IKM249" s="315"/>
      <c r="IKN249" s="59"/>
      <c r="IKO249" s="59"/>
      <c r="IKP249" s="59"/>
      <c r="IKQ249" s="59"/>
      <c r="IKR249" s="59"/>
      <c r="IKS249" s="59"/>
      <c r="IKT249" s="59"/>
      <c r="IKU249" s="59"/>
      <c r="IKV249" s="59"/>
      <c r="IKW249" s="59"/>
      <c r="ILB249" s="59"/>
      <c r="ILG249" s="59"/>
      <c r="ILY249" s="315"/>
      <c r="ILZ249" s="59"/>
      <c r="IMA249" s="59"/>
      <c r="IMB249" s="59"/>
      <c r="IMC249" s="59"/>
      <c r="IMD249" s="59"/>
      <c r="IME249" s="59"/>
      <c r="IMF249" s="59"/>
      <c r="IMG249" s="59"/>
      <c r="IMH249" s="59"/>
      <c r="IMI249" s="59"/>
      <c r="IMN249" s="59"/>
      <c r="IMS249" s="59"/>
      <c r="INK249" s="315"/>
      <c r="INL249" s="59"/>
      <c r="INM249" s="59"/>
      <c r="INN249" s="59"/>
      <c r="INO249" s="59"/>
      <c r="INP249" s="59"/>
      <c r="INQ249" s="59"/>
      <c r="INR249" s="59"/>
      <c r="INS249" s="59"/>
      <c r="INT249" s="59"/>
      <c r="INU249" s="59"/>
      <c r="INZ249" s="59"/>
      <c r="IOE249" s="59"/>
      <c r="IOW249" s="315"/>
      <c r="IOX249" s="59"/>
      <c r="IOY249" s="59"/>
      <c r="IOZ249" s="59"/>
      <c r="IPA249" s="59"/>
      <c r="IPB249" s="59"/>
      <c r="IPC249" s="59"/>
      <c r="IPD249" s="59"/>
      <c r="IPE249" s="59"/>
      <c r="IPF249" s="59"/>
      <c r="IPG249" s="59"/>
      <c r="IPL249" s="59"/>
      <c r="IPQ249" s="59"/>
      <c r="IQI249" s="315"/>
      <c r="IQJ249" s="59"/>
      <c r="IQK249" s="59"/>
      <c r="IQL249" s="59"/>
      <c r="IQM249" s="59"/>
      <c r="IQN249" s="59"/>
      <c r="IQO249" s="59"/>
      <c r="IQP249" s="59"/>
      <c r="IQQ249" s="59"/>
      <c r="IQR249" s="59"/>
      <c r="IQS249" s="59"/>
      <c r="IQX249" s="59"/>
      <c r="IRC249" s="59"/>
      <c r="IRU249" s="315"/>
      <c r="IRV249" s="59"/>
      <c r="IRW249" s="59"/>
      <c r="IRX249" s="59"/>
      <c r="IRY249" s="59"/>
      <c r="IRZ249" s="59"/>
      <c r="ISA249" s="59"/>
      <c r="ISB249" s="59"/>
      <c r="ISC249" s="59"/>
      <c r="ISD249" s="59"/>
      <c r="ISE249" s="59"/>
      <c r="ISJ249" s="59"/>
      <c r="ISO249" s="59"/>
      <c r="ITG249" s="315"/>
      <c r="ITH249" s="59"/>
      <c r="ITI249" s="59"/>
      <c r="ITJ249" s="59"/>
      <c r="ITK249" s="59"/>
      <c r="ITL249" s="59"/>
      <c r="ITM249" s="59"/>
      <c r="ITN249" s="59"/>
      <c r="ITO249" s="59"/>
      <c r="ITP249" s="59"/>
      <c r="ITQ249" s="59"/>
      <c r="ITV249" s="59"/>
      <c r="IUA249" s="59"/>
      <c r="IUS249" s="315"/>
      <c r="IUT249" s="59"/>
      <c r="IUU249" s="59"/>
      <c r="IUV249" s="59"/>
      <c r="IUW249" s="59"/>
      <c r="IUX249" s="59"/>
      <c r="IUY249" s="59"/>
      <c r="IUZ249" s="59"/>
      <c r="IVA249" s="59"/>
      <c r="IVB249" s="59"/>
      <c r="IVC249" s="59"/>
      <c r="IVH249" s="59"/>
      <c r="IVM249" s="59"/>
      <c r="IWE249" s="315"/>
      <c r="IWF249" s="59"/>
      <c r="IWG249" s="59"/>
      <c r="IWH249" s="59"/>
      <c r="IWI249" s="59"/>
      <c r="IWJ249" s="59"/>
      <c r="IWK249" s="59"/>
      <c r="IWL249" s="59"/>
      <c r="IWM249" s="59"/>
      <c r="IWN249" s="59"/>
      <c r="IWO249" s="59"/>
      <c r="IWT249" s="59"/>
      <c r="IWY249" s="59"/>
      <c r="IXQ249" s="315"/>
      <c r="IXR249" s="59"/>
      <c r="IXS249" s="59"/>
      <c r="IXT249" s="59"/>
      <c r="IXU249" s="59"/>
      <c r="IXV249" s="59"/>
      <c r="IXW249" s="59"/>
      <c r="IXX249" s="59"/>
      <c r="IXY249" s="59"/>
      <c r="IXZ249" s="59"/>
      <c r="IYA249" s="59"/>
      <c r="IYF249" s="59"/>
      <c r="IYK249" s="59"/>
      <c r="IZC249" s="315"/>
      <c r="IZD249" s="59"/>
      <c r="IZE249" s="59"/>
      <c r="IZF249" s="59"/>
      <c r="IZG249" s="59"/>
      <c r="IZH249" s="59"/>
      <c r="IZI249" s="59"/>
      <c r="IZJ249" s="59"/>
      <c r="IZK249" s="59"/>
      <c r="IZL249" s="59"/>
      <c r="IZM249" s="59"/>
      <c r="IZR249" s="59"/>
      <c r="IZW249" s="59"/>
      <c r="JAO249" s="315"/>
      <c r="JAP249" s="59"/>
      <c r="JAQ249" s="59"/>
      <c r="JAR249" s="59"/>
      <c r="JAS249" s="59"/>
      <c r="JAT249" s="59"/>
      <c r="JAU249" s="59"/>
      <c r="JAV249" s="59"/>
      <c r="JAW249" s="59"/>
      <c r="JAX249" s="59"/>
      <c r="JAY249" s="59"/>
      <c r="JBD249" s="59"/>
      <c r="JBI249" s="59"/>
      <c r="JCA249" s="315"/>
      <c r="JCB249" s="59"/>
      <c r="JCC249" s="59"/>
      <c r="JCD249" s="59"/>
      <c r="JCE249" s="59"/>
      <c r="JCF249" s="59"/>
      <c r="JCG249" s="59"/>
      <c r="JCH249" s="59"/>
      <c r="JCI249" s="59"/>
      <c r="JCJ249" s="59"/>
      <c r="JCK249" s="59"/>
      <c r="JCP249" s="59"/>
      <c r="JCU249" s="59"/>
      <c r="JDM249" s="315"/>
      <c r="JDN249" s="59"/>
      <c r="JDO249" s="59"/>
      <c r="JDP249" s="59"/>
      <c r="JDQ249" s="59"/>
      <c r="JDR249" s="59"/>
      <c r="JDS249" s="59"/>
      <c r="JDT249" s="59"/>
      <c r="JDU249" s="59"/>
      <c r="JDV249" s="59"/>
      <c r="JDW249" s="59"/>
      <c r="JEB249" s="59"/>
      <c r="JEG249" s="59"/>
      <c r="JEY249" s="315"/>
      <c r="JEZ249" s="59"/>
      <c r="JFA249" s="59"/>
      <c r="JFB249" s="59"/>
      <c r="JFC249" s="59"/>
      <c r="JFD249" s="59"/>
      <c r="JFE249" s="59"/>
      <c r="JFF249" s="59"/>
      <c r="JFG249" s="59"/>
      <c r="JFH249" s="59"/>
      <c r="JFI249" s="59"/>
      <c r="JFN249" s="59"/>
      <c r="JFS249" s="59"/>
      <c r="JGK249" s="315"/>
      <c r="JGL249" s="59"/>
      <c r="JGM249" s="59"/>
      <c r="JGN249" s="59"/>
      <c r="JGO249" s="59"/>
      <c r="JGP249" s="59"/>
      <c r="JGQ249" s="59"/>
      <c r="JGR249" s="59"/>
      <c r="JGS249" s="59"/>
      <c r="JGT249" s="59"/>
      <c r="JGU249" s="59"/>
      <c r="JGZ249" s="59"/>
      <c r="JHE249" s="59"/>
      <c r="JHW249" s="315"/>
      <c r="JHX249" s="59"/>
      <c r="JHY249" s="59"/>
      <c r="JHZ249" s="59"/>
      <c r="JIA249" s="59"/>
      <c r="JIB249" s="59"/>
      <c r="JIC249" s="59"/>
      <c r="JID249" s="59"/>
      <c r="JIE249" s="59"/>
      <c r="JIF249" s="59"/>
      <c r="JIG249" s="59"/>
      <c r="JIL249" s="59"/>
      <c r="JIQ249" s="59"/>
      <c r="JJI249" s="315"/>
      <c r="JJJ249" s="59"/>
      <c r="JJK249" s="59"/>
      <c r="JJL249" s="59"/>
      <c r="JJM249" s="59"/>
      <c r="JJN249" s="59"/>
      <c r="JJO249" s="59"/>
      <c r="JJP249" s="59"/>
      <c r="JJQ249" s="59"/>
      <c r="JJR249" s="59"/>
      <c r="JJS249" s="59"/>
      <c r="JJX249" s="59"/>
      <c r="JKC249" s="59"/>
      <c r="JKU249" s="315"/>
      <c r="JKV249" s="59"/>
      <c r="JKW249" s="59"/>
      <c r="JKX249" s="59"/>
      <c r="JKY249" s="59"/>
      <c r="JKZ249" s="59"/>
      <c r="JLA249" s="59"/>
      <c r="JLB249" s="59"/>
      <c r="JLC249" s="59"/>
      <c r="JLD249" s="59"/>
      <c r="JLE249" s="59"/>
      <c r="JLJ249" s="59"/>
      <c r="JLO249" s="59"/>
      <c r="JMG249" s="315"/>
      <c r="JMH249" s="59"/>
      <c r="JMI249" s="59"/>
      <c r="JMJ249" s="59"/>
      <c r="JMK249" s="59"/>
      <c r="JML249" s="59"/>
      <c r="JMM249" s="59"/>
      <c r="JMN249" s="59"/>
      <c r="JMO249" s="59"/>
      <c r="JMP249" s="59"/>
      <c r="JMQ249" s="59"/>
      <c r="JMV249" s="59"/>
      <c r="JNA249" s="59"/>
      <c r="JNS249" s="315"/>
      <c r="JNT249" s="59"/>
      <c r="JNU249" s="59"/>
      <c r="JNV249" s="59"/>
      <c r="JNW249" s="59"/>
      <c r="JNX249" s="59"/>
      <c r="JNY249" s="59"/>
      <c r="JNZ249" s="59"/>
      <c r="JOA249" s="59"/>
      <c r="JOB249" s="59"/>
      <c r="JOC249" s="59"/>
      <c r="JOH249" s="59"/>
      <c r="JOM249" s="59"/>
      <c r="JPE249" s="315"/>
      <c r="JPF249" s="59"/>
      <c r="JPG249" s="59"/>
      <c r="JPH249" s="59"/>
      <c r="JPI249" s="59"/>
      <c r="JPJ249" s="59"/>
      <c r="JPK249" s="59"/>
      <c r="JPL249" s="59"/>
      <c r="JPM249" s="59"/>
      <c r="JPN249" s="59"/>
      <c r="JPO249" s="59"/>
      <c r="JPT249" s="59"/>
      <c r="JPY249" s="59"/>
      <c r="JQQ249" s="315"/>
      <c r="JQR249" s="59"/>
      <c r="JQS249" s="59"/>
      <c r="JQT249" s="59"/>
      <c r="JQU249" s="59"/>
      <c r="JQV249" s="59"/>
      <c r="JQW249" s="59"/>
      <c r="JQX249" s="59"/>
      <c r="JQY249" s="59"/>
      <c r="JQZ249" s="59"/>
      <c r="JRA249" s="59"/>
      <c r="JRF249" s="59"/>
      <c r="JRK249" s="59"/>
      <c r="JSC249" s="315"/>
      <c r="JSD249" s="59"/>
      <c r="JSE249" s="59"/>
      <c r="JSF249" s="59"/>
      <c r="JSG249" s="59"/>
      <c r="JSH249" s="59"/>
      <c r="JSI249" s="59"/>
      <c r="JSJ249" s="59"/>
      <c r="JSK249" s="59"/>
      <c r="JSL249" s="59"/>
      <c r="JSM249" s="59"/>
      <c r="JSR249" s="59"/>
      <c r="JSW249" s="59"/>
      <c r="JTO249" s="315"/>
      <c r="JTP249" s="59"/>
      <c r="JTQ249" s="59"/>
      <c r="JTR249" s="59"/>
      <c r="JTS249" s="59"/>
      <c r="JTT249" s="59"/>
      <c r="JTU249" s="59"/>
      <c r="JTV249" s="59"/>
      <c r="JTW249" s="59"/>
      <c r="JTX249" s="59"/>
      <c r="JTY249" s="59"/>
      <c r="JUD249" s="59"/>
      <c r="JUI249" s="59"/>
      <c r="JVA249" s="315"/>
      <c r="JVB249" s="59"/>
      <c r="JVC249" s="59"/>
      <c r="JVD249" s="59"/>
      <c r="JVE249" s="59"/>
      <c r="JVF249" s="59"/>
      <c r="JVG249" s="59"/>
      <c r="JVH249" s="59"/>
      <c r="JVI249" s="59"/>
      <c r="JVJ249" s="59"/>
      <c r="JVK249" s="59"/>
      <c r="JVP249" s="59"/>
      <c r="JVU249" s="59"/>
      <c r="JWM249" s="315"/>
      <c r="JWN249" s="59"/>
      <c r="JWO249" s="59"/>
      <c r="JWP249" s="59"/>
      <c r="JWQ249" s="59"/>
      <c r="JWR249" s="59"/>
      <c r="JWS249" s="59"/>
      <c r="JWT249" s="59"/>
      <c r="JWU249" s="59"/>
      <c r="JWV249" s="59"/>
      <c r="JWW249" s="59"/>
      <c r="JXB249" s="59"/>
      <c r="JXG249" s="59"/>
      <c r="JXY249" s="315"/>
      <c r="JXZ249" s="59"/>
      <c r="JYA249" s="59"/>
      <c r="JYB249" s="59"/>
      <c r="JYC249" s="59"/>
      <c r="JYD249" s="59"/>
      <c r="JYE249" s="59"/>
      <c r="JYF249" s="59"/>
      <c r="JYG249" s="59"/>
      <c r="JYH249" s="59"/>
      <c r="JYI249" s="59"/>
      <c r="JYN249" s="59"/>
      <c r="JYS249" s="59"/>
      <c r="JZK249" s="315"/>
      <c r="JZL249" s="59"/>
      <c r="JZM249" s="59"/>
      <c r="JZN249" s="59"/>
      <c r="JZO249" s="59"/>
      <c r="JZP249" s="59"/>
      <c r="JZQ249" s="59"/>
      <c r="JZR249" s="59"/>
      <c r="JZS249" s="59"/>
      <c r="JZT249" s="59"/>
      <c r="JZU249" s="59"/>
      <c r="JZZ249" s="59"/>
      <c r="KAE249" s="59"/>
      <c r="KAW249" s="315"/>
      <c r="KAX249" s="59"/>
      <c r="KAY249" s="59"/>
      <c r="KAZ249" s="59"/>
      <c r="KBA249" s="59"/>
      <c r="KBB249" s="59"/>
      <c r="KBC249" s="59"/>
      <c r="KBD249" s="59"/>
      <c r="KBE249" s="59"/>
      <c r="KBF249" s="59"/>
      <c r="KBG249" s="59"/>
      <c r="KBL249" s="59"/>
      <c r="KBQ249" s="59"/>
      <c r="KCI249" s="315"/>
      <c r="KCJ249" s="59"/>
      <c r="KCK249" s="59"/>
      <c r="KCL249" s="59"/>
      <c r="KCM249" s="59"/>
      <c r="KCN249" s="59"/>
      <c r="KCO249" s="59"/>
      <c r="KCP249" s="59"/>
      <c r="KCQ249" s="59"/>
      <c r="KCR249" s="59"/>
      <c r="KCS249" s="59"/>
      <c r="KCX249" s="59"/>
      <c r="KDC249" s="59"/>
      <c r="KDU249" s="315"/>
      <c r="KDV249" s="59"/>
      <c r="KDW249" s="59"/>
      <c r="KDX249" s="59"/>
      <c r="KDY249" s="59"/>
      <c r="KDZ249" s="59"/>
      <c r="KEA249" s="59"/>
      <c r="KEB249" s="59"/>
      <c r="KEC249" s="59"/>
      <c r="KED249" s="59"/>
      <c r="KEE249" s="59"/>
      <c r="KEJ249" s="59"/>
      <c r="KEO249" s="59"/>
      <c r="KFG249" s="315"/>
      <c r="KFH249" s="59"/>
      <c r="KFI249" s="59"/>
      <c r="KFJ249" s="59"/>
      <c r="KFK249" s="59"/>
      <c r="KFL249" s="59"/>
      <c r="KFM249" s="59"/>
      <c r="KFN249" s="59"/>
      <c r="KFO249" s="59"/>
      <c r="KFP249" s="59"/>
      <c r="KFQ249" s="59"/>
      <c r="KFV249" s="59"/>
      <c r="KGA249" s="59"/>
      <c r="KGS249" s="315"/>
      <c r="KGT249" s="59"/>
      <c r="KGU249" s="59"/>
      <c r="KGV249" s="59"/>
      <c r="KGW249" s="59"/>
      <c r="KGX249" s="59"/>
      <c r="KGY249" s="59"/>
      <c r="KGZ249" s="59"/>
      <c r="KHA249" s="59"/>
      <c r="KHB249" s="59"/>
      <c r="KHC249" s="59"/>
      <c r="KHH249" s="59"/>
      <c r="KHM249" s="59"/>
      <c r="KIE249" s="315"/>
      <c r="KIF249" s="59"/>
      <c r="KIG249" s="59"/>
      <c r="KIH249" s="59"/>
      <c r="KII249" s="59"/>
      <c r="KIJ249" s="59"/>
      <c r="KIK249" s="59"/>
      <c r="KIL249" s="59"/>
      <c r="KIM249" s="59"/>
      <c r="KIN249" s="59"/>
      <c r="KIO249" s="59"/>
      <c r="KIT249" s="59"/>
      <c r="KIY249" s="59"/>
      <c r="KJQ249" s="315"/>
      <c r="KJR249" s="59"/>
      <c r="KJS249" s="59"/>
      <c r="KJT249" s="59"/>
      <c r="KJU249" s="59"/>
      <c r="KJV249" s="59"/>
      <c r="KJW249" s="59"/>
      <c r="KJX249" s="59"/>
      <c r="KJY249" s="59"/>
      <c r="KJZ249" s="59"/>
      <c r="KKA249" s="59"/>
      <c r="KKF249" s="59"/>
      <c r="KKK249" s="59"/>
      <c r="KLC249" s="315"/>
      <c r="KLD249" s="59"/>
      <c r="KLE249" s="59"/>
      <c r="KLF249" s="59"/>
      <c r="KLG249" s="59"/>
      <c r="KLH249" s="59"/>
      <c r="KLI249" s="59"/>
      <c r="KLJ249" s="59"/>
      <c r="KLK249" s="59"/>
      <c r="KLL249" s="59"/>
      <c r="KLM249" s="59"/>
      <c r="KLR249" s="59"/>
      <c r="KLW249" s="59"/>
      <c r="KMO249" s="315"/>
      <c r="KMP249" s="59"/>
      <c r="KMQ249" s="59"/>
      <c r="KMR249" s="59"/>
      <c r="KMS249" s="59"/>
      <c r="KMT249" s="59"/>
      <c r="KMU249" s="59"/>
      <c r="KMV249" s="59"/>
      <c r="KMW249" s="59"/>
      <c r="KMX249" s="59"/>
      <c r="KMY249" s="59"/>
      <c r="KND249" s="59"/>
      <c r="KNI249" s="59"/>
      <c r="KOA249" s="315"/>
      <c r="KOB249" s="59"/>
      <c r="KOC249" s="59"/>
      <c r="KOD249" s="59"/>
      <c r="KOE249" s="59"/>
      <c r="KOF249" s="59"/>
      <c r="KOG249" s="59"/>
      <c r="KOH249" s="59"/>
      <c r="KOI249" s="59"/>
      <c r="KOJ249" s="59"/>
      <c r="KOK249" s="59"/>
      <c r="KOP249" s="59"/>
      <c r="KOU249" s="59"/>
      <c r="KPM249" s="315"/>
      <c r="KPN249" s="59"/>
      <c r="KPO249" s="59"/>
      <c r="KPP249" s="59"/>
      <c r="KPQ249" s="59"/>
      <c r="KPR249" s="59"/>
      <c r="KPS249" s="59"/>
      <c r="KPT249" s="59"/>
      <c r="KPU249" s="59"/>
      <c r="KPV249" s="59"/>
      <c r="KPW249" s="59"/>
      <c r="KQB249" s="59"/>
      <c r="KQG249" s="59"/>
      <c r="KQY249" s="315"/>
      <c r="KQZ249" s="59"/>
      <c r="KRA249" s="59"/>
      <c r="KRB249" s="59"/>
      <c r="KRC249" s="59"/>
      <c r="KRD249" s="59"/>
      <c r="KRE249" s="59"/>
      <c r="KRF249" s="59"/>
      <c r="KRG249" s="59"/>
      <c r="KRH249" s="59"/>
      <c r="KRI249" s="59"/>
      <c r="KRN249" s="59"/>
      <c r="KRS249" s="59"/>
      <c r="KSK249" s="315"/>
      <c r="KSL249" s="59"/>
      <c r="KSM249" s="59"/>
      <c r="KSN249" s="59"/>
      <c r="KSO249" s="59"/>
      <c r="KSP249" s="59"/>
      <c r="KSQ249" s="59"/>
      <c r="KSR249" s="59"/>
      <c r="KSS249" s="59"/>
      <c r="KST249" s="59"/>
      <c r="KSU249" s="59"/>
      <c r="KSZ249" s="59"/>
      <c r="KTE249" s="59"/>
      <c r="KTW249" s="315"/>
      <c r="KTX249" s="59"/>
      <c r="KTY249" s="59"/>
      <c r="KTZ249" s="59"/>
      <c r="KUA249" s="59"/>
      <c r="KUB249" s="59"/>
      <c r="KUC249" s="59"/>
      <c r="KUD249" s="59"/>
      <c r="KUE249" s="59"/>
      <c r="KUF249" s="59"/>
      <c r="KUG249" s="59"/>
      <c r="KUL249" s="59"/>
      <c r="KUQ249" s="59"/>
      <c r="KVI249" s="315"/>
      <c r="KVJ249" s="59"/>
      <c r="KVK249" s="59"/>
      <c r="KVL249" s="59"/>
      <c r="KVM249" s="59"/>
      <c r="KVN249" s="59"/>
      <c r="KVO249" s="59"/>
      <c r="KVP249" s="59"/>
      <c r="KVQ249" s="59"/>
      <c r="KVR249" s="59"/>
      <c r="KVS249" s="59"/>
      <c r="KVX249" s="59"/>
      <c r="KWC249" s="59"/>
      <c r="KWU249" s="315"/>
      <c r="KWV249" s="59"/>
      <c r="KWW249" s="59"/>
      <c r="KWX249" s="59"/>
      <c r="KWY249" s="59"/>
      <c r="KWZ249" s="59"/>
      <c r="KXA249" s="59"/>
      <c r="KXB249" s="59"/>
      <c r="KXC249" s="59"/>
      <c r="KXD249" s="59"/>
      <c r="KXE249" s="59"/>
      <c r="KXJ249" s="59"/>
      <c r="KXO249" s="59"/>
      <c r="KYG249" s="315"/>
      <c r="KYH249" s="59"/>
      <c r="KYI249" s="59"/>
      <c r="KYJ249" s="59"/>
      <c r="KYK249" s="59"/>
      <c r="KYL249" s="59"/>
      <c r="KYM249" s="59"/>
      <c r="KYN249" s="59"/>
      <c r="KYO249" s="59"/>
      <c r="KYP249" s="59"/>
      <c r="KYQ249" s="59"/>
      <c r="KYV249" s="59"/>
      <c r="KZA249" s="59"/>
      <c r="KZS249" s="315"/>
      <c r="KZT249" s="59"/>
      <c r="KZU249" s="59"/>
      <c r="KZV249" s="59"/>
      <c r="KZW249" s="59"/>
      <c r="KZX249" s="59"/>
      <c r="KZY249" s="59"/>
      <c r="KZZ249" s="59"/>
      <c r="LAA249" s="59"/>
      <c r="LAB249" s="59"/>
      <c r="LAC249" s="59"/>
      <c r="LAH249" s="59"/>
      <c r="LAM249" s="59"/>
      <c r="LBE249" s="315"/>
      <c r="LBF249" s="59"/>
      <c r="LBG249" s="59"/>
      <c r="LBH249" s="59"/>
      <c r="LBI249" s="59"/>
      <c r="LBJ249" s="59"/>
      <c r="LBK249" s="59"/>
      <c r="LBL249" s="59"/>
      <c r="LBM249" s="59"/>
      <c r="LBN249" s="59"/>
      <c r="LBO249" s="59"/>
      <c r="LBT249" s="59"/>
      <c r="LBY249" s="59"/>
      <c r="LCQ249" s="315"/>
      <c r="LCR249" s="59"/>
      <c r="LCS249" s="59"/>
      <c r="LCT249" s="59"/>
      <c r="LCU249" s="59"/>
      <c r="LCV249" s="59"/>
      <c r="LCW249" s="59"/>
      <c r="LCX249" s="59"/>
      <c r="LCY249" s="59"/>
      <c r="LCZ249" s="59"/>
      <c r="LDA249" s="59"/>
      <c r="LDF249" s="59"/>
      <c r="LDK249" s="59"/>
      <c r="LEC249" s="315"/>
      <c r="LED249" s="59"/>
      <c r="LEE249" s="59"/>
      <c r="LEF249" s="59"/>
      <c r="LEG249" s="59"/>
      <c r="LEH249" s="59"/>
      <c r="LEI249" s="59"/>
      <c r="LEJ249" s="59"/>
      <c r="LEK249" s="59"/>
      <c r="LEL249" s="59"/>
      <c r="LEM249" s="59"/>
      <c r="LER249" s="59"/>
      <c r="LEW249" s="59"/>
      <c r="LFO249" s="315"/>
      <c r="LFP249" s="59"/>
      <c r="LFQ249" s="59"/>
      <c r="LFR249" s="59"/>
      <c r="LFS249" s="59"/>
      <c r="LFT249" s="59"/>
      <c r="LFU249" s="59"/>
      <c r="LFV249" s="59"/>
      <c r="LFW249" s="59"/>
      <c r="LFX249" s="59"/>
      <c r="LFY249" s="59"/>
      <c r="LGD249" s="59"/>
      <c r="LGI249" s="59"/>
      <c r="LHA249" s="315"/>
      <c r="LHB249" s="59"/>
      <c r="LHC249" s="59"/>
      <c r="LHD249" s="59"/>
      <c r="LHE249" s="59"/>
      <c r="LHF249" s="59"/>
      <c r="LHG249" s="59"/>
      <c r="LHH249" s="59"/>
      <c r="LHI249" s="59"/>
      <c r="LHJ249" s="59"/>
      <c r="LHK249" s="59"/>
      <c r="LHP249" s="59"/>
      <c r="LHU249" s="59"/>
      <c r="LIM249" s="315"/>
      <c r="LIN249" s="59"/>
      <c r="LIO249" s="59"/>
      <c r="LIP249" s="59"/>
      <c r="LIQ249" s="59"/>
      <c r="LIR249" s="59"/>
      <c r="LIS249" s="59"/>
      <c r="LIT249" s="59"/>
      <c r="LIU249" s="59"/>
      <c r="LIV249" s="59"/>
      <c r="LIW249" s="59"/>
      <c r="LJB249" s="59"/>
      <c r="LJG249" s="59"/>
      <c r="LJY249" s="315"/>
      <c r="LJZ249" s="59"/>
      <c r="LKA249" s="59"/>
      <c r="LKB249" s="59"/>
      <c r="LKC249" s="59"/>
      <c r="LKD249" s="59"/>
      <c r="LKE249" s="59"/>
      <c r="LKF249" s="59"/>
      <c r="LKG249" s="59"/>
      <c r="LKH249" s="59"/>
      <c r="LKI249" s="59"/>
      <c r="LKN249" s="59"/>
      <c r="LKS249" s="59"/>
      <c r="LLK249" s="315"/>
      <c r="LLL249" s="59"/>
      <c r="LLM249" s="59"/>
      <c r="LLN249" s="59"/>
      <c r="LLO249" s="59"/>
      <c r="LLP249" s="59"/>
      <c r="LLQ249" s="59"/>
      <c r="LLR249" s="59"/>
      <c r="LLS249" s="59"/>
      <c r="LLT249" s="59"/>
      <c r="LLU249" s="59"/>
      <c r="LLZ249" s="59"/>
      <c r="LME249" s="59"/>
      <c r="LMW249" s="315"/>
      <c r="LMX249" s="59"/>
      <c r="LMY249" s="59"/>
      <c r="LMZ249" s="59"/>
      <c r="LNA249" s="59"/>
      <c r="LNB249" s="59"/>
      <c r="LNC249" s="59"/>
      <c r="LND249" s="59"/>
      <c r="LNE249" s="59"/>
      <c r="LNF249" s="59"/>
      <c r="LNG249" s="59"/>
      <c r="LNL249" s="59"/>
      <c r="LNQ249" s="59"/>
      <c r="LOI249" s="315"/>
      <c r="LOJ249" s="59"/>
      <c r="LOK249" s="59"/>
      <c r="LOL249" s="59"/>
      <c r="LOM249" s="59"/>
      <c r="LON249" s="59"/>
      <c r="LOO249" s="59"/>
      <c r="LOP249" s="59"/>
      <c r="LOQ249" s="59"/>
      <c r="LOR249" s="59"/>
      <c r="LOS249" s="59"/>
      <c r="LOX249" s="59"/>
      <c r="LPC249" s="59"/>
      <c r="LPU249" s="315"/>
      <c r="LPV249" s="59"/>
      <c r="LPW249" s="59"/>
      <c r="LPX249" s="59"/>
      <c r="LPY249" s="59"/>
      <c r="LPZ249" s="59"/>
      <c r="LQA249" s="59"/>
      <c r="LQB249" s="59"/>
      <c r="LQC249" s="59"/>
      <c r="LQD249" s="59"/>
      <c r="LQE249" s="59"/>
      <c r="LQJ249" s="59"/>
      <c r="LQO249" s="59"/>
      <c r="LRG249" s="315"/>
      <c r="LRH249" s="59"/>
      <c r="LRI249" s="59"/>
      <c r="LRJ249" s="59"/>
      <c r="LRK249" s="59"/>
      <c r="LRL249" s="59"/>
      <c r="LRM249" s="59"/>
      <c r="LRN249" s="59"/>
      <c r="LRO249" s="59"/>
      <c r="LRP249" s="59"/>
      <c r="LRQ249" s="59"/>
      <c r="LRV249" s="59"/>
      <c r="LSA249" s="59"/>
      <c r="LSS249" s="315"/>
      <c r="LST249" s="59"/>
      <c r="LSU249" s="59"/>
      <c r="LSV249" s="59"/>
      <c r="LSW249" s="59"/>
      <c r="LSX249" s="59"/>
      <c r="LSY249" s="59"/>
      <c r="LSZ249" s="59"/>
      <c r="LTA249" s="59"/>
      <c r="LTB249" s="59"/>
      <c r="LTC249" s="59"/>
      <c r="LTH249" s="59"/>
      <c r="LTM249" s="59"/>
      <c r="LUE249" s="315"/>
      <c r="LUF249" s="59"/>
      <c r="LUG249" s="59"/>
      <c r="LUH249" s="59"/>
      <c r="LUI249" s="59"/>
      <c r="LUJ249" s="59"/>
      <c r="LUK249" s="59"/>
      <c r="LUL249" s="59"/>
      <c r="LUM249" s="59"/>
      <c r="LUN249" s="59"/>
      <c r="LUO249" s="59"/>
      <c r="LUT249" s="59"/>
      <c r="LUY249" s="59"/>
      <c r="LVQ249" s="315"/>
      <c r="LVR249" s="59"/>
      <c r="LVS249" s="59"/>
      <c r="LVT249" s="59"/>
      <c r="LVU249" s="59"/>
      <c r="LVV249" s="59"/>
      <c r="LVW249" s="59"/>
      <c r="LVX249" s="59"/>
      <c r="LVY249" s="59"/>
      <c r="LVZ249" s="59"/>
      <c r="LWA249" s="59"/>
      <c r="LWF249" s="59"/>
      <c r="LWK249" s="59"/>
      <c r="LXC249" s="315"/>
      <c r="LXD249" s="59"/>
      <c r="LXE249" s="59"/>
      <c r="LXF249" s="59"/>
      <c r="LXG249" s="59"/>
      <c r="LXH249" s="59"/>
      <c r="LXI249" s="59"/>
      <c r="LXJ249" s="59"/>
      <c r="LXK249" s="59"/>
      <c r="LXL249" s="59"/>
      <c r="LXM249" s="59"/>
      <c r="LXR249" s="59"/>
      <c r="LXW249" s="59"/>
      <c r="LYO249" s="315"/>
      <c r="LYP249" s="59"/>
      <c r="LYQ249" s="59"/>
      <c r="LYR249" s="59"/>
      <c r="LYS249" s="59"/>
      <c r="LYT249" s="59"/>
      <c r="LYU249" s="59"/>
      <c r="LYV249" s="59"/>
      <c r="LYW249" s="59"/>
      <c r="LYX249" s="59"/>
      <c r="LYY249" s="59"/>
      <c r="LZD249" s="59"/>
      <c r="LZI249" s="59"/>
      <c r="MAA249" s="315"/>
      <c r="MAB249" s="59"/>
      <c r="MAC249" s="59"/>
      <c r="MAD249" s="59"/>
      <c r="MAE249" s="59"/>
      <c r="MAF249" s="59"/>
      <c r="MAG249" s="59"/>
      <c r="MAH249" s="59"/>
      <c r="MAI249" s="59"/>
      <c r="MAJ249" s="59"/>
      <c r="MAK249" s="59"/>
      <c r="MAP249" s="59"/>
      <c r="MAU249" s="59"/>
      <c r="MBM249" s="315"/>
      <c r="MBN249" s="59"/>
      <c r="MBO249" s="59"/>
      <c r="MBP249" s="59"/>
      <c r="MBQ249" s="59"/>
      <c r="MBR249" s="59"/>
      <c r="MBS249" s="59"/>
      <c r="MBT249" s="59"/>
      <c r="MBU249" s="59"/>
      <c r="MBV249" s="59"/>
      <c r="MBW249" s="59"/>
      <c r="MCB249" s="59"/>
      <c r="MCG249" s="59"/>
      <c r="MCY249" s="315"/>
      <c r="MCZ249" s="59"/>
      <c r="MDA249" s="59"/>
      <c r="MDB249" s="59"/>
      <c r="MDC249" s="59"/>
      <c r="MDD249" s="59"/>
      <c r="MDE249" s="59"/>
      <c r="MDF249" s="59"/>
      <c r="MDG249" s="59"/>
      <c r="MDH249" s="59"/>
      <c r="MDI249" s="59"/>
      <c r="MDN249" s="59"/>
      <c r="MDS249" s="59"/>
      <c r="MEK249" s="315"/>
      <c r="MEL249" s="59"/>
      <c r="MEM249" s="59"/>
      <c r="MEN249" s="59"/>
      <c r="MEO249" s="59"/>
      <c r="MEP249" s="59"/>
      <c r="MEQ249" s="59"/>
      <c r="MER249" s="59"/>
      <c r="MES249" s="59"/>
      <c r="MET249" s="59"/>
      <c r="MEU249" s="59"/>
      <c r="MEZ249" s="59"/>
      <c r="MFE249" s="59"/>
      <c r="MFW249" s="315"/>
      <c r="MFX249" s="59"/>
      <c r="MFY249" s="59"/>
      <c r="MFZ249" s="59"/>
      <c r="MGA249" s="59"/>
      <c r="MGB249" s="59"/>
      <c r="MGC249" s="59"/>
      <c r="MGD249" s="59"/>
      <c r="MGE249" s="59"/>
      <c r="MGF249" s="59"/>
      <c r="MGG249" s="59"/>
      <c r="MGL249" s="59"/>
      <c r="MGQ249" s="59"/>
      <c r="MHI249" s="315"/>
      <c r="MHJ249" s="59"/>
      <c r="MHK249" s="59"/>
      <c r="MHL249" s="59"/>
      <c r="MHM249" s="59"/>
      <c r="MHN249" s="59"/>
      <c r="MHO249" s="59"/>
      <c r="MHP249" s="59"/>
      <c r="MHQ249" s="59"/>
      <c r="MHR249" s="59"/>
      <c r="MHS249" s="59"/>
      <c r="MHX249" s="59"/>
      <c r="MIC249" s="59"/>
      <c r="MIU249" s="315"/>
      <c r="MIV249" s="59"/>
      <c r="MIW249" s="59"/>
      <c r="MIX249" s="59"/>
      <c r="MIY249" s="59"/>
      <c r="MIZ249" s="59"/>
      <c r="MJA249" s="59"/>
      <c r="MJB249" s="59"/>
      <c r="MJC249" s="59"/>
      <c r="MJD249" s="59"/>
      <c r="MJE249" s="59"/>
      <c r="MJJ249" s="59"/>
      <c r="MJO249" s="59"/>
      <c r="MKG249" s="315"/>
      <c r="MKH249" s="59"/>
      <c r="MKI249" s="59"/>
      <c r="MKJ249" s="59"/>
      <c r="MKK249" s="59"/>
      <c r="MKL249" s="59"/>
      <c r="MKM249" s="59"/>
      <c r="MKN249" s="59"/>
      <c r="MKO249" s="59"/>
      <c r="MKP249" s="59"/>
      <c r="MKQ249" s="59"/>
      <c r="MKV249" s="59"/>
      <c r="MLA249" s="59"/>
      <c r="MLS249" s="315"/>
      <c r="MLT249" s="59"/>
      <c r="MLU249" s="59"/>
      <c r="MLV249" s="59"/>
      <c r="MLW249" s="59"/>
      <c r="MLX249" s="59"/>
      <c r="MLY249" s="59"/>
      <c r="MLZ249" s="59"/>
      <c r="MMA249" s="59"/>
      <c r="MMB249" s="59"/>
      <c r="MMC249" s="59"/>
      <c r="MMH249" s="59"/>
      <c r="MMM249" s="59"/>
      <c r="MNE249" s="315"/>
      <c r="MNF249" s="59"/>
      <c r="MNG249" s="59"/>
      <c r="MNH249" s="59"/>
      <c r="MNI249" s="59"/>
      <c r="MNJ249" s="59"/>
      <c r="MNK249" s="59"/>
      <c r="MNL249" s="59"/>
      <c r="MNM249" s="59"/>
      <c r="MNN249" s="59"/>
      <c r="MNO249" s="59"/>
      <c r="MNT249" s="59"/>
      <c r="MNY249" s="59"/>
      <c r="MOQ249" s="315"/>
      <c r="MOR249" s="59"/>
      <c r="MOS249" s="59"/>
      <c r="MOT249" s="59"/>
      <c r="MOU249" s="59"/>
      <c r="MOV249" s="59"/>
      <c r="MOW249" s="59"/>
      <c r="MOX249" s="59"/>
      <c r="MOY249" s="59"/>
      <c r="MOZ249" s="59"/>
      <c r="MPA249" s="59"/>
      <c r="MPF249" s="59"/>
      <c r="MPK249" s="59"/>
      <c r="MQC249" s="315"/>
      <c r="MQD249" s="59"/>
      <c r="MQE249" s="59"/>
      <c r="MQF249" s="59"/>
      <c r="MQG249" s="59"/>
      <c r="MQH249" s="59"/>
      <c r="MQI249" s="59"/>
      <c r="MQJ249" s="59"/>
      <c r="MQK249" s="59"/>
      <c r="MQL249" s="59"/>
      <c r="MQM249" s="59"/>
      <c r="MQR249" s="59"/>
      <c r="MQW249" s="59"/>
      <c r="MRO249" s="315"/>
      <c r="MRP249" s="59"/>
      <c r="MRQ249" s="59"/>
      <c r="MRR249" s="59"/>
      <c r="MRS249" s="59"/>
      <c r="MRT249" s="59"/>
      <c r="MRU249" s="59"/>
      <c r="MRV249" s="59"/>
      <c r="MRW249" s="59"/>
      <c r="MRX249" s="59"/>
      <c r="MRY249" s="59"/>
      <c r="MSD249" s="59"/>
      <c r="MSI249" s="59"/>
      <c r="MTA249" s="315"/>
      <c r="MTB249" s="59"/>
      <c r="MTC249" s="59"/>
      <c r="MTD249" s="59"/>
      <c r="MTE249" s="59"/>
      <c r="MTF249" s="59"/>
      <c r="MTG249" s="59"/>
      <c r="MTH249" s="59"/>
      <c r="MTI249" s="59"/>
      <c r="MTJ249" s="59"/>
      <c r="MTK249" s="59"/>
      <c r="MTP249" s="59"/>
      <c r="MTU249" s="59"/>
      <c r="MUM249" s="315"/>
      <c r="MUN249" s="59"/>
      <c r="MUO249" s="59"/>
      <c r="MUP249" s="59"/>
      <c r="MUQ249" s="59"/>
      <c r="MUR249" s="59"/>
      <c r="MUS249" s="59"/>
      <c r="MUT249" s="59"/>
      <c r="MUU249" s="59"/>
      <c r="MUV249" s="59"/>
      <c r="MUW249" s="59"/>
      <c r="MVB249" s="59"/>
      <c r="MVG249" s="59"/>
      <c r="MVY249" s="315"/>
      <c r="MVZ249" s="59"/>
      <c r="MWA249" s="59"/>
      <c r="MWB249" s="59"/>
      <c r="MWC249" s="59"/>
      <c r="MWD249" s="59"/>
      <c r="MWE249" s="59"/>
      <c r="MWF249" s="59"/>
      <c r="MWG249" s="59"/>
      <c r="MWH249" s="59"/>
      <c r="MWI249" s="59"/>
      <c r="MWN249" s="59"/>
      <c r="MWS249" s="59"/>
      <c r="MXK249" s="315"/>
      <c r="MXL249" s="59"/>
      <c r="MXM249" s="59"/>
      <c r="MXN249" s="59"/>
      <c r="MXO249" s="59"/>
      <c r="MXP249" s="59"/>
      <c r="MXQ249" s="59"/>
      <c r="MXR249" s="59"/>
      <c r="MXS249" s="59"/>
      <c r="MXT249" s="59"/>
      <c r="MXU249" s="59"/>
      <c r="MXZ249" s="59"/>
      <c r="MYE249" s="59"/>
      <c r="MYW249" s="315"/>
      <c r="MYX249" s="59"/>
      <c r="MYY249" s="59"/>
      <c r="MYZ249" s="59"/>
      <c r="MZA249" s="59"/>
      <c r="MZB249" s="59"/>
      <c r="MZC249" s="59"/>
      <c r="MZD249" s="59"/>
      <c r="MZE249" s="59"/>
      <c r="MZF249" s="59"/>
      <c r="MZG249" s="59"/>
      <c r="MZL249" s="59"/>
      <c r="MZQ249" s="59"/>
      <c r="NAI249" s="315"/>
      <c r="NAJ249" s="59"/>
      <c r="NAK249" s="59"/>
      <c r="NAL249" s="59"/>
      <c r="NAM249" s="59"/>
      <c r="NAN249" s="59"/>
      <c r="NAO249" s="59"/>
      <c r="NAP249" s="59"/>
      <c r="NAQ249" s="59"/>
      <c r="NAR249" s="59"/>
      <c r="NAS249" s="59"/>
      <c r="NAX249" s="59"/>
      <c r="NBC249" s="59"/>
      <c r="NBU249" s="315"/>
      <c r="NBV249" s="59"/>
      <c r="NBW249" s="59"/>
      <c r="NBX249" s="59"/>
      <c r="NBY249" s="59"/>
      <c r="NBZ249" s="59"/>
      <c r="NCA249" s="59"/>
      <c r="NCB249" s="59"/>
      <c r="NCC249" s="59"/>
      <c r="NCD249" s="59"/>
      <c r="NCE249" s="59"/>
      <c r="NCJ249" s="59"/>
      <c r="NCO249" s="59"/>
      <c r="NDG249" s="315"/>
      <c r="NDH249" s="59"/>
      <c r="NDI249" s="59"/>
      <c r="NDJ249" s="59"/>
      <c r="NDK249" s="59"/>
      <c r="NDL249" s="59"/>
      <c r="NDM249" s="59"/>
      <c r="NDN249" s="59"/>
      <c r="NDO249" s="59"/>
      <c r="NDP249" s="59"/>
      <c r="NDQ249" s="59"/>
      <c r="NDV249" s="59"/>
      <c r="NEA249" s="59"/>
      <c r="NES249" s="315"/>
      <c r="NET249" s="59"/>
      <c r="NEU249" s="59"/>
      <c r="NEV249" s="59"/>
      <c r="NEW249" s="59"/>
      <c r="NEX249" s="59"/>
      <c r="NEY249" s="59"/>
      <c r="NEZ249" s="59"/>
      <c r="NFA249" s="59"/>
      <c r="NFB249" s="59"/>
      <c r="NFC249" s="59"/>
      <c r="NFH249" s="59"/>
      <c r="NFM249" s="59"/>
      <c r="NGE249" s="315"/>
      <c r="NGF249" s="59"/>
      <c r="NGG249" s="59"/>
      <c r="NGH249" s="59"/>
      <c r="NGI249" s="59"/>
      <c r="NGJ249" s="59"/>
      <c r="NGK249" s="59"/>
      <c r="NGL249" s="59"/>
      <c r="NGM249" s="59"/>
      <c r="NGN249" s="59"/>
      <c r="NGO249" s="59"/>
      <c r="NGT249" s="59"/>
      <c r="NGY249" s="59"/>
      <c r="NHQ249" s="315"/>
      <c r="NHR249" s="59"/>
      <c r="NHS249" s="59"/>
      <c r="NHT249" s="59"/>
      <c r="NHU249" s="59"/>
      <c r="NHV249" s="59"/>
      <c r="NHW249" s="59"/>
      <c r="NHX249" s="59"/>
      <c r="NHY249" s="59"/>
      <c r="NHZ249" s="59"/>
      <c r="NIA249" s="59"/>
      <c r="NIF249" s="59"/>
      <c r="NIK249" s="59"/>
      <c r="NJC249" s="315"/>
      <c r="NJD249" s="59"/>
      <c r="NJE249" s="59"/>
      <c r="NJF249" s="59"/>
      <c r="NJG249" s="59"/>
      <c r="NJH249" s="59"/>
      <c r="NJI249" s="59"/>
      <c r="NJJ249" s="59"/>
      <c r="NJK249" s="59"/>
      <c r="NJL249" s="59"/>
      <c r="NJM249" s="59"/>
      <c r="NJR249" s="59"/>
      <c r="NJW249" s="59"/>
      <c r="NKO249" s="315"/>
      <c r="NKP249" s="59"/>
      <c r="NKQ249" s="59"/>
      <c r="NKR249" s="59"/>
      <c r="NKS249" s="59"/>
      <c r="NKT249" s="59"/>
      <c r="NKU249" s="59"/>
      <c r="NKV249" s="59"/>
      <c r="NKW249" s="59"/>
      <c r="NKX249" s="59"/>
      <c r="NKY249" s="59"/>
      <c r="NLD249" s="59"/>
      <c r="NLI249" s="59"/>
      <c r="NMA249" s="315"/>
      <c r="NMB249" s="59"/>
      <c r="NMC249" s="59"/>
      <c r="NMD249" s="59"/>
      <c r="NME249" s="59"/>
      <c r="NMF249" s="59"/>
      <c r="NMG249" s="59"/>
      <c r="NMH249" s="59"/>
      <c r="NMI249" s="59"/>
      <c r="NMJ249" s="59"/>
      <c r="NMK249" s="59"/>
      <c r="NMP249" s="59"/>
      <c r="NMU249" s="59"/>
      <c r="NNM249" s="315"/>
      <c r="NNN249" s="59"/>
      <c r="NNO249" s="59"/>
      <c r="NNP249" s="59"/>
      <c r="NNQ249" s="59"/>
      <c r="NNR249" s="59"/>
      <c r="NNS249" s="59"/>
      <c r="NNT249" s="59"/>
      <c r="NNU249" s="59"/>
      <c r="NNV249" s="59"/>
      <c r="NNW249" s="59"/>
      <c r="NOB249" s="59"/>
      <c r="NOG249" s="59"/>
      <c r="NOY249" s="315"/>
      <c r="NOZ249" s="59"/>
      <c r="NPA249" s="59"/>
      <c r="NPB249" s="59"/>
      <c r="NPC249" s="59"/>
      <c r="NPD249" s="59"/>
      <c r="NPE249" s="59"/>
      <c r="NPF249" s="59"/>
      <c r="NPG249" s="59"/>
      <c r="NPH249" s="59"/>
      <c r="NPI249" s="59"/>
      <c r="NPN249" s="59"/>
      <c r="NPS249" s="59"/>
      <c r="NQK249" s="315"/>
      <c r="NQL249" s="59"/>
      <c r="NQM249" s="59"/>
      <c r="NQN249" s="59"/>
      <c r="NQO249" s="59"/>
      <c r="NQP249" s="59"/>
      <c r="NQQ249" s="59"/>
      <c r="NQR249" s="59"/>
      <c r="NQS249" s="59"/>
      <c r="NQT249" s="59"/>
      <c r="NQU249" s="59"/>
      <c r="NQZ249" s="59"/>
      <c r="NRE249" s="59"/>
      <c r="NRW249" s="315"/>
      <c r="NRX249" s="59"/>
      <c r="NRY249" s="59"/>
      <c r="NRZ249" s="59"/>
      <c r="NSA249" s="59"/>
      <c r="NSB249" s="59"/>
      <c r="NSC249" s="59"/>
      <c r="NSD249" s="59"/>
      <c r="NSE249" s="59"/>
      <c r="NSF249" s="59"/>
      <c r="NSG249" s="59"/>
      <c r="NSL249" s="59"/>
      <c r="NSQ249" s="59"/>
      <c r="NTI249" s="315"/>
      <c r="NTJ249" s="59"/>
      <c r="NTK249" s="59"/>
      <c r="NTL249" s="59"/>
      <c r="NTM249" s="59"/>
      <c r="NTN249" s="59"/>
      <c r="NTO249" s="59"/>
      <c r="NTP249" s="59"/>
      <c r="NTQ249" s="59"/>
      <c r="NTR249" s="59"/>
      <c r="NTS249" s="59"/>
      <c r="NTX249" s="59"/>
      <c r="NUC249" s="59"/>
      <c r="NUU249" s="315"/>
      <c r="NUV249" s="59"/>
      <c r="NUW249" s="59"/>
      <c r="NUX249" s="59"/>
      <c r="NUY249" s="59"/>
      <c r="NUZ249" s="59"/>
      <c r="NVA249" s="59"/>
      <c r="NVB249" s="59"/>
      <c r="NVC249" s="59"/>
      <c r="NVD249" s="59"/>
      <c r="NVE249" s="59"/>
      <c r="NVJ249" s="59"/>
      <c r="NVO249" s="59"/>
      <c r="NWG249" s="315"/>
      <c r="NWH249" s="59"/>
      <c r="NWI249" s="59"/>
      <c r="NWJ249" s="59"/>
      <c r="NWK249" s="59"/>
      <c r="NWL249" s="59"/>
      <c r="NWM249" s="59"/>
      <c r="NWN249" s="59"/>
      <c r="NWO249" s="59"/>
      <c r="NWP249" s="59"/>
      <c r="NWQ249" s="59"/>
      <c r="NWV249" s="59"/>
      <c r="NXA249" s="59"/>
      <c r="NXS249" s="315"/>
      <c r="NXT249" s="59"/>
      <c r="NXU249" s="59"/>
      <c r="NXV249" s="59"/>
      <c r="NXW249" s="59"/>
      <c r="NXX249" s="59"/>
      <c r="NXY249" s="59"/>
      <c r="NXZ249" s="59"/>
      <c r="NYA249" s="59"/>
      <c r="NYB249" s="59"/>
      <c r="NYC249" s="59"/>
      <c r="NYH249" s="59"/>
      <c r="NYM249" s="59"/>
      <c r="NZE249" s="315"/>
      <c r="NZF249" s="59"/>
      <c r="NZG249" s="59"/>
      <c r="NZH249" s="59"/>
      <c r="NZI249" s="59"/>
      <c r="NZJ249" s="59"/>
      <c r="NZK249" s="59"/>
      <c r="NZL249" s="59"/>
      <c r="NZM249" s="59"/>
      <c r="NZN249" s="59"/>
      <c r="NZO249" s="59"/>
      <c r="NZT249" s="59"/>
      <c r="NZY249" s="59"/>
      <c r="OAQ249" s="315"/>
      <c r="OAR249" s="59"/>
      <c r="OAS249" s="59"/>
      <c r="OAT249" s="59"/>
      <c r="OAU249" s="59"/>
      <c r="OAV249" s="59"/>
      <c r="OAW249" s="59"/>
      <c r="OAX249" s="59"/>
      <c r="OAY249" s="59"/>
      <c r="OAZ249" s="59"/>
      <c r="OBA249" s="59"/>
      <c r="OBF249" s="59"/>
      <c r="OBK249" s="59"/>
      <c r="OCC249" s="315"/>
      <c r="OCD249" s="59"/>
      <c r="OCE249" s="59"/>
      <c r="OCF249" s="59"/>
      <c r="OCG249" s="59"/>
      <c r="OCH249" s="59"/>
      <c r="OCI249" s="59"/>
      <c r="OCJ249" s="59"/>
      <c r="OCK249" s="59"/>
      <c r="OCL249" s="59"/>
      <c r="OCM249" s="59"/>
      <c r="OCR249" s="59"/>
      <c r="OCW249" s="59"/>
      <c r="ODO249" s="315"/>
      <c r="ODP249" s="59"/>
      <c r="ODQ249" s="59"/>
      <c r="ODR249" s="59"/>
      <c r="ODS249" s="59"/>
      <c r="ODT249" s="59"/>
      <c r="ODU249" s="59"/>
      <c r="ODV249" s="59"/>
      <c r="ODW249" s="59"/>
      <c r="ODX249" s="59"/>
      <c r="ODY249" s="59"/>
      <c r="OED249" s="59"/>
      <c r="OEI249" s="59"/>
      <c r="OFA249" s="315"/>
      <c r="OFB249" s="59"/>
      <c r="OFC249" s="59"/>
      <c r="OFD249" s="59"/>
      <c r="OFE249" s="59"/>
      <c r="OFF249" s="59"/>
      <c r="OFG249" s="59"/>
      <c r="OFH249" s="59"/>
      <c r="OFI249" s="59"/>
      <c r="OFJ249" s="59"/>
      <c r="OFK249" s="59"/>
      <c r="OFP249" s="59"/>
      <c r="OFU249" s="59"/>
      <c r="OGM249" s="315"/>
      <c r="OGN249" s="59"/>
      <c r="OGO249" s="59"/>
      <c r="OGP249" s="59"/>
      <c r="OGQ249" s="59"/>
      <c r="OGR249" s="59"/>
      <c r="OGS249" s="59"/>
      <c r="OGT249" s="59"/>
      <c r="OGU249" s="59"/>
      <c r="OGV249" s="59"/>
      <c r="OGW249" s="59"/>
      <c r="OHB249" s="59"/>
      <c r="OHG249" s="59"/>
      <c r="OHY249" s="315"/>
      <c r="OHZ249" s="59"/>
      <c r="OIA249" s="59"/>
      <c r="OIB249" s="59"/>
      <c r="OIC249" s="59"/>
      <c r="OID249" s="59"/>
      <c r="OIE249" s="59"/>
      <c r="OIF249" s="59"/>
      <c r="OIG249" s="59"/>
      <c r="OIH249" s="59"/>
      <c r="OII249" s="59"/>
      <c r="OIN249" s="59"/>
      <c r="OIS249" s="59"/>
      <c r="OJK249" s="315"/>
      <c r="OJL249" s="59"/>
      <c r="OJM249" s="59"/>
      <c r="OJN249" s="59"/>
      <c r="OJO249" s="59"/>
      <c r="OJP249" s="59"/>
      <c r="OJQ249" s="59"/>
      <c r="OJR249" s="59"/>
      <c r="OJS249" s="59"/>
      <c r="OJT249" s="59"/>
      <c r="OJU249" s="59"/>
      <c r="OJZ249" s="59"/>
      <c r="OKE249" s="59"/>
      <c r="OKW249" s="315"/>
      <c r="OKX249" s="59"/>
      <c r="OKY249" s="59"/>
      <c r="OKZ249" s="59"/>
      <c r="OLA249" s="59"/>
      <c r="OLB249" s="59"/>
      <c r="OLC249" s="59"/>
      <c r="OLD249" s="59"/>
      <c r="OLE249" s="59"/>
      <c r="OLF249" s="59"/>
      <c r="OLG249" s="59"/>
      <c r="OLL249" s="59"/>
      <c r="OLQ249" s="59"/>
      <c r="OMI249" s="315"/>
      <c r="OMJ249" s="59"/>
      <c r="OMK249" s="59"/>
      <c r="OML249" s="59"/>
      <c r="OMM249" s="59"/>
      <c r="OMN249" s="59"/>
      <c r="OMO249" s="59"/>
      <c r="OMP249" s="59"/>
      <c r="OMQ249" s="59"/>
      <c r="OMR249" s="59"/>
      <c r="OMS249" s="59"/>
      <c r="OMX249" s="59"/>
      <c r="ONC249" s="59"/>
      <c r="ONU249" s="315"/>
      <c r="ONV249" s="59"/>
      <c r="ONW249" s="59"/>
      <c r="ONX249" s="59"/>
      <c r="ONY249" s="59"/>
      <c r="ONZ249" s="59"/>
      <c r="OOA249" s="59"/>
      <c r="OOB249" s="59"/>
      <c r="OOC249" s="59"/>
      <c r="OOD249" s="59"/>
      <c r="OOE249" s="59"/>
      <c r="OOJ249" s="59"/>
      <c r="OOO249" s="59"/>
      <c r="OPG249" s="315"/>
      <c r="OPH249" s="59"/>
      <c r="OPI249" s="59"/>
      <c r="OPJ249" s="59"/>
      <c r="OPK249" s="59"/>
      <c r="OPL249" s="59"/>
      <c r="OPM249" s="59"/>
      <c r="OPN249" s="59"/>
      <c r="OPO249" s="59"/>
      <c r="OPP249" s="59"/>
      <c r="OPQ249" s="59"/>
      <c r="OPV249" s="59"/>
      <c r="OQA249" s="59"/>
      <c r="OQS249" s="315"/>
      <c r="OQT249" s="59"/>
      <c r="OQU249" s="59"/>
      <c r="OQV249" s="59"/>
      <c r="OQW249" s="59"/>
      <c r="OQX249" s="59"/>
      <c r="OQY249" s="59"/>
      <c r="OQZ249" s="59"/>
      <c r="ORA249" s="59"/>
      <c r="ORB249" s="59"/>
      <c r="ORC249" s="59"/>
      <c r="ORH249" s="59"/>
      <c r="ORM249" s="59"/>
      <c r="OSE249" s="315"/>
      <c r="OSF249" s="59"/>
      <c r="OSG249" s="59"/>
      <c r="OSH249" s="59"/>
      <c r="OSI249" s="59"/>
      <c r="OSJ249" s="59"/>
      <c r="OSK249" s="59"/>
      <c r="OSL249" s="59"/>
      <c r="OSM249" s="59"/>
      <c r="OSN249" s="59"/>
      <c r="OSO249" s="59"/>
      <c r="OST249" s="59"/>
      <c r="OSY249" s="59"/>
      <c r="OTQ249" s="315"/>
      <c r="OTR249" s="59"/>
      <c r="OTS249" s="59"/>
      <c r="OTT249" s="59"/>
      <c r="OTU249" s="59"/>
      <c r="OTV249" s="59"/>
      <c r="OTW249" s="59"/>
      <c r="OTX249" s="59"/>
      <c r="OTY249" s="59"/>
      <c r="OTZ249" s="59"/>
      <c r="OUA249" s="59"/>
      <c r="OUF249" s="59"/>
      <c r="OUK249" s="59"/>
      <c r="OVC249" s="315"/>
      <c r="OVD249" s="59"/>
      <c r="OVE249" s="59"/>
      <c r="OVF249" s="59"/>
      <c r="OVG249" s="59"/>
      <c r="OVH249" s="59"/>
      <c r="OVI249" s="59"/>
      <c r="OVJ249" s="59"/>
      <c r="OVK249" s="59"/>
      <c r="OVL249" s="59"/>
      <c r="OVM249" s="59"/>
      <c r="OVR249" s="59"/>
      <c r="OVW249" s="59"/>
      <c r="OWO249" s="315"/>
      <c r="OWP249" s="59"/>
      <c r="OWQ249" s="59"/>
      <c r="OWR249" s="59"/>
      <c r="OWS249" s="59"/>
      <c r="OWT249" s="59"/>
      <c r="OWU249" s="59"/>
      <c r="OWV249" s="59"/>
      <c r="OWW249" s="59"/>
      <c r="OWX249" s="59"/>
      <c r="OWY249" s="59"/>
      <c r="OXD249" s="59"/>
      <c r="OXI249" s="59"/>
      <c r="OYA249" s="315"/>
      <c r="OYB249" s="59"/>
      <c r="OYC249" s="59"/>
      <c r="OYD249" s="59"/>
      <c r="OYE249" s="59"/>
      <c r="OYF249" s="59"/>
      <c r="OYG249" s="59"/>
      <c r="OYH249" s="59"/>
      <c r="OYI249" s="59"/>
      <c r="OYJ249" s="59"/>
      <c r="OYK249" s="59"/>
      <c r="OYP249" s="59"/>
      <c r="OYU249" s="59"/>
      <c r="OZM249" s="315"/>
      <c r="OZN249" s="59"/>
      <c r="OZO249" s="59"/>
      <c r="OZP249" s="59"/>
      <c r="OZQ249" s="59"/>
      <c r="OZR249" s="59"/>
      <c r="OZS249" s="59"/>
      <c r="OZT249" s="59"/>
      <c r="OZU249" s="59"/>
      <c r="OZV249" s="59"/>
      <c r="OZW249" s="59"/>
      <c r="PAB249" s="59"/>
      <c r="PAG249" s="59"/>
      <c r="PAY249" s="315"/>
      <c r="PAZ249" s="59"/>
      <c r="PBA249" s="59"/>
      <c r="PBB249" s="59"/>
      <c r="PBC249" s="59"/>
      <c r="PBD249" s="59"/>
      <c r="PBE249" s="59"/>
      <c r="PBF249" s="59"/>
      <c r="PBG249" s="59"/>
      <c r="PBH249" s="59"/>
      <c r="PBI249" s="59"/>
      <c r="PBN249" s="59"/>
      <c r="PBS249" s="59"/>
      <c r="PCK249" s="315"/>
      <c r="PCL249" s="59"/>
      <c r="PCM249" s="59"/>
      <c r="PCN249" s="59"/>
      <c r="PCO249" s="59"/>
      <c r="PCP249" s="59"/>
      <c r="PCQ249" s="59"/>
      <c r="PCR249" s="59"/>
      <c r="PCS249" s="59"/>
      <c r="PCT249" s="59"/>
      <c r="PCU249" s="59"/>
      <c r="PCZ249" s="59"/>
      <c r="PDE249" s="59"/>
      <c r="PDW249" s="315"/>
      <c r="PDX249" s="59"/>
      <c r="PDY249" s="59"/>
      <c r="PDZ249" s="59"/>
      <c r="PEA249" s="59"/>
      <c r="PEB249" s="59"/>
      <c r="PEC249" s="59"/>
      <c r="PED249" s="59"/>
      <c r="PEE249" s="59"/>
      <c r="PEF249" s="59"/>
      <c r="PEG249" s="59"/>
      <c r="PEL249" s="59"/>
      <c r="PEQ249" s="59"/>
      <c r="PFI249" s="315"/>
      <c r="PFJ249" s="59"/>
      <c r="PFK249" s="59"/>
      <c r="PFL249" s="59"/>
      <c r="PFM249" s="59"/>
      <c r="PFN249" s="59"/>
      <c r="PFO249" s="59"/>
      <c r="PFP249" s="59"/>
      <c r="PFQ249" s="59"/>
      <c r="PFR249" s="59"/>
      <c r="PFS249" s="59"/>
      <c r="PFX249" s="59"/>
      <c r="PGC249" s="59"/>
      <c r="PGU249" s="315"/>
      <c r="PGV249" s="59"/>
      <c r="PGW249" s="59"/>
      <c r="PGX249" s="59"/>
      <c r="PGY249" s="59"/>
      <c r="PGZ249" s="59"/>
      <c r="PHA249" s="59"/>
      <c r="PHB249" s="59"/>
      <c r="PHC249" s="59"/>
      <c r="PHD249" s="59"/>
      <c r="PHE249" s="59"/>
      <c r="PHJ249" s="59"/>
      <c r="PHO249" s="59"/>
      <c r="PIG249" s="315"/>
      <c r="PIH249" s="59"/>
      <c r="PII249" s="59"/>
      <c r="PIJ249" s="59"/>
      <c r="PIK249" s="59"/>
      <c r="PIL249" s="59"/>
      <c r="PIM249" s="59"/>
      <c r="PIN249" s="59"/>
      <c r="PIO249" s="59"/>
      <c r="PIP249" s="59"/>
      <c r="PIQ249" s="59"/>
      <c r="PIV249" s="59"/>
      <c r="PJA249" s="59"/>
      <c r="PJS249" s="315"/>
      <c r="PJT249" s="59"/>
      <c r="PJU249" s="59"/>
      <c r="PJV249" s="59"/>
      <c r="PJW249" s="59"/>
      <c r="PJX249" s="59"/>
      <c r="PJY249" s="59"/>
      <c r="PJZ249" s="59"/>
      <c r="PKA249" s="59"/>
      <c r="PKB249" s="59"/>
      <c r="PKC249" s="59"/>
      <c r="PKH249" s="59"/>
      <c r="PKM249" s="59"/>
      <c r="PLE249" s="315"/>
      <c r="PLF249" s="59"/>
      <c r="PLG249" s="59"/>
      <c r="PLH249" s="59"/>
      <c r="PLI249" s="59"/>
      <c r="PLJ249" s="59"/>
      <c r="PLK249" s="59"/>
      <c r="PLL249" s="59"/>
      <c r="PLM249" s="59"/>
      <c r="PLN249" s="59"/>
      <c r="PLO249" s="59"/>
      <c r="PLT249" s="59"/>
      <c r="PLY249" s="59"/>
      <c r="PMQ249" s="315"/>
      <c r="PMR249" s="59"/>
      <c r="PMS249" s="59"/>
      <c r="PMT249" s="59"/>
      <c r="PMU249" s="59"/>
      <c r="PMV249" s="59"/>
      <c r="PMW249" s="59"/>
      <c r="PMX249" s="59"/>
      <c r="PMY249" s="59"/>
      <c r="PMZ249" s="59"/>
      <c r="PNA249" s="59"/>
      <c r="PNF249" s="59"/>
      <c r="PNK249" s="59"/>
      <c r="POC249" s="315"/>
      <c r="POD249" s="59"/>
      <c r="POE249" s="59"/>
      <c r="POF249" s="59"/>
      <c r="POG249" s="59"/>
      <c r="POH249" s="59"/>
      <c r="POI249" s="59"/>
      <c r="POJ249" s="59"/>
      <c r="POK249" s="59"/>
      <c r="POL249" s="59"/>
      <c r="POM249" s="59"/>
      <c r="POR249" s="59"/>
      <c r="POW249" s="59"/>
      <c r="PPO249" s="315"/>
      <c r="PPP249" s="59"/>
      <c r="PPQ249" s="59"/>
      <c r="PPR249" s="59"/>
      <c r="PPS249" s="59"/>
      <c r="PPT249" s="59"/>
      <c r="PPU249" s="59"/>
      <c r="PPV249" s="59"/>
      <c r="PPW249" s="59"/>
      <c r="PPX249" s="59"/>
      <c r="PPY249" s="59"/>
      <c r="PQD249" s="59"/>
      <c r="PQI249" s="59"/>
      <c r="PRA249" s="315"/>
      <c r="PRB249" s="59"/>
      <c r="PRC249" s="59"/>
      <c r="PRD249" s="59"/>
      <c r="PRE249" s="59"/>
      <c r="PRF249" s="59"/>
      <c r="PRG249" s="59"/>
      <c r="PRH249" s="59"/>
      <c r="PRI249" s="59"/>
      <c r="PRJ249" s="59"/>
      <c r="PRK249" s="59"/>
      <c r="PRP249" s="59"/>
      <c r="PRU249" s="59"/>
      <c r="PSM249" s="315"/>
      <c r="PSN249" s="59"/>
      <c r="PSO249" s="59"/>
      <c r="PSP249" s="59"/>
      <c r="PSQ249" s="59"/>
      <c r="PSR249" s="59"/>
      <c r="PSS249" s="59"/>
      <c r="PST249" s="59"/>
      <c r="PSU249" s="59"/>
      <c r="PSV249" s="59"/>
      <c r="PSW249" s="59"/>
      <c r="PTB249" s="59"/>
      <c r="PTG249" s="59"/>
      <c r="PTY249" s="315"/>
      <c r="PTZ249" s="59"/>
      <c r="PUA249" s="59"/>
      <c r="PUB249" s="59"/>
      <c r="PUC249" s="59"/>
      <c r="PUD249" s="59"/>
      <c r="PUE249" s="59"/>
      <c r="PUF249" s="59"/>
      <c r="PUG249" s="59"/>
      <c r="PUH249" s="59"/>
      <c r="PUI249" s="59"/>
      <c r="PUN249" s="59"/>
      <c r="PUS249" s="59"/>
      <c r="PVK249" s="315"/>
      <c r="PVL249" s="59"/>
      <c r="PVM249" s="59"/>
      <c r="PVN249" s="59"/>
      <c r="PVO249" s="59"/>
      <c r="PVP249" s="59"/>
      <c r="PVQ249" s="59"/>
      <c r="PVR249" s="59"/>
      <c r="PVS249" s="59"/>
      <c r="PVT249" s="59"/>
      <c r="PVU249" s="59"/>
      <c r="PVZ249" s="59"/>
      <c r="PWE249" s="59"/>
      <c r="PWW249" s="315"/>
      <c r="PWX249" s="59"/>
      <c r="PWY249" s="59"/>
      <c r="PWZ249" s="59"/>
      <c r="PXA249" s="59"/>
      <c r="PXB249" s="59"/>
      <c r="PXC249" s="59"/>
      <c r="PXD249" s="59"/>
      <c r="PXE249" s="59"/>
      <c r="PXF249" s="59"/>
      <c r="PXG249" s="59"/>
      <c r="PXL249" s="59"/>
      <c r="PXQ249" s="59"/>
      <c r="PYI249" s="315"/>
      <c r="PYJ249" s="59"/>
      <c r="PYK249" s="59"/>
      <c r="PYL249" s="59"/>
      <c r="PYM249" s="59"/>
      <c r="PYN249" s="59"/>
      <c r="PYO249" s="59"/>
      <c r="PYP249" s="59"/>
      <c r="PYQ249" s="59"/>
      <c r="PYR249" s="59"/>
      <c r="PYS249" s="59"/>
      <c r="PYX249" s="59"/>
      <c r="PZC249" s="59"/>
      <c r="PZU249" s="315"/>
      <c r="PZV249" s="59"/>
      <c r="PZW249" s="59"/>
      <c r="PZX249" s="59"/>
      <c r="PZY249" s="59"/>
      <c r="PZZ249" s="59"/>
      <c r="QAA249" s="59"/>
      <c r="QAB249" s="59"/>
      <c r="QAC249" s="59"/>
      <c r="QAD249" s="59"/>
      <c r="QAE249" s="59"/>
      <c r="QAJ249" s="59"/>
      <c r="QAO249" s="59"/>
      <c r="QBG249" s="315"/>
      <c r="QBH249" s="59"/>
      <c r="QBI249" s="59"/>
      <c r="QBJ249" s="59"/>
      <c r="QBK249" s="59"/>
      <c r="QBL249" s="59"/>
      <c r="QBM249" s="59"/>
      <c r="QBN249" s="59"/>
      <c r="QBO249" s="59"/>
      <c r="QBP249" s="59"/>
      <c r="QBQ249" s="59"/>
      <c r="QBV249" s="59"/>
      <c r="QCA249" s="59"/>
      <c r="QCS249" s="315"/>
      <c r="QCT249" s="59"/>
      <c r="QCU249" s="59"/>
      <c r="QCV249" s="59"/>
      <c r="QCW249" s="59"/>
      <c r="QCX249" s="59"/>
      <c r="QCY249" s="59"/>
      <c r="QCZ249" s="59"/>
      <c r="QDA249" s="59"/>
      <c r="QDB249" s="59"/>
      <c r="QDC249" s="59"/>
      <c r="QDH249" s="59"/>
      <c r="QDM249" s="59"/>
      <c r="QEE249" s="315"/>
      <c r="QEF249" s="59"/>
      <c r="QEG249" s="59"/>
      <c r="QEH249" s="59"/>
      <c r="QEI249" s="59"/>
      <c r="QEJ249" s="59"/>
      <c r="QEK249" s="59"/>
      <c r="QEL249" s="59"/>
      <c r="QEM249" s="59"/>
      <c r="QEN249" s="59"/>
      <c r="QEO249" s="59"/>
      <c r="QET249" s="59"/>
      <c r="QEY249" s="59"/>
      <c r="QFQ249" s="315"/>
      <c r="QFR249" s="59"/>
      <c r="QFS249" s="59"/>
      <c r="QFT249" s="59"/>
      <c r="QFU249" s="59"/>
      <c r="QFV249" s="59"/>
      <c r="QFW249" s="59"/>
      <c r="QFX249" s="59"/>
      <c r="QFY249" s="59"/>
      <c r="QFZ249" s="59"/>
      <c r="QGA249" s="59"/>
      <c r="QGF249" s="59"/>
      <c r="QGK249" s="59"/>
      <c r="QHC249" s="315"/>
      <c r="QHD249" s="59"/>
      <c r="QHE249" s="59"/>
      <c r="QHF249" s="59"/>
      <c r="QHG249" s="59"/>
      <c r="QHH249" s="59"/>
      <c r="QHI249" s="59"/>
      <c r="QHJ249" s="59"/>
      <c r="QHK249" s="59"/>
      <c r="QHL249" s="59"/>
      <c r="QHM249" s="59"/>
      <c r="QHR249" s="59"/>
      <c r="QHW249" s="59"/>
      <c r="QIO249" s="315"/>
      <c r="QIP249" s="59"/>
      <c r="QIQ249" s="59"/>
      <c r="QIR249" s="59"/>
      <c r="QIS249" s="59"/>
      <c r="QIT249" s="59"/>
      <c r="QIU249" s="59"/>
      <c r="QIV249" s="59"/>
      <c r="QIW249" s="59"/>
      <c r="QIX249" s="59"/>
      <c r="QIY249" s="59"/>
      <c r="QJD249" s="59"/>
      <c r="QJI249" s="59"/>
      <c r="QKA249" s="315"/>
      <c r="QKB249" s="59"/>
      <c r="QKC249" s="59"/>
      <c r="QKD249" s="59"/>
      <c r="QKE249" s="59"/>
      <c r="QKF249" s="59"/>
      <c r="QKG249" s="59"/>
      <c r="QKH249" s="59"/>
      <c r="QKI249" s="59"/>
      <c r="QKJ249" s="59"/>
      <c r="QKK249" s="59"/>
      <c r="QKP249" s="59"/>
      <c r="QKU249" s="59"/>
      <c r="QLM249" s="315"/>
      <c r="QLN249" s="59"/>
      <c r="QLO249" s="59"/>
      <c r="QLP249" s="59"/>
      <c r="QLQ249" s="59"/>
      <c r="QLR249" s="59"/>
      <c r="QLS249" s="59"/>
      <c r="QLT249" s="59"/>
      <c r="QLU249" s="59"/>
      <c r="QLV249" s="59"/>
      <c r="QLW249" s="59"/>
      <c r="QMB249" s="59"/>
      <c r="QMG249" s="59"/>
      <c r="QMY249" s="315"/>
      <c r="QMZ249" s="59"/>
      <c r="QNA249" s="59"/>
      <c r="QNB249" s="59"/>
      <c r="QNC249" s="59"/>
      <c r="QND249" s="59"/>
      <c r="QNE249" s="59"/>
      <c r="QNF249" s="59"/>
      <c r="QNG249" s="59"/>
      <c r="QNH249" s="59"/>
      <c r="QNI249" s="59"/>
      <c r="QNN249" s="59"/>
      <c r="QNS249" s="59"/>
      <c r="QOK249" s="315"/>
      <c r="QOL249" s="59"/>
      <c r="QOM249" s="59"/>
      <c r="QON249" s="59"/>
      <c r="QOO249" s="59"/>
      <c r="QOP249" s="59"/>
      <c r="QOQ249" s="59"/>
      <c r="QOR249" s="59"/>
      <c r="QOS249" s="59"/>
      <c r="QOT249" s="59"/>
      <c r="QOU249" s="59"/>
      <c r="QOZ249" s="59"/>
      <c r="QPE249" s="59"/>
      <c r="QPW249" s="315"/>
      <c r="QPX249" s="59"/>
      <c r="QPY249" s="59"/>
      <c r="QPZ249" s="59"/>
      <c r="QQA249" s="59"/>
      <c r="QQB249" s="59"/>
      <c r="QQC249" s="59"/>
      <c r="QQD249" s="59"/>
      <c r="QQE249" s="59"/>
      <c r="QQF249" s="59"/>
      <c r="QQG249" s="59"/>
      <c r="QQL249" s="59"/>
      <c r="QQQ249" s="59"/>
      <c r="QRI249" s="315"/>
      <c r="QRJ249" s="59"/>
      <c r="QRK249" s="59"/>
      <c r="QRL249" s="59"/>
      <c r="QRM249" s="59"/>
      <c r="QRN249" s="59"/>
      <c r="QRO249" s="59"/>
      <c r="QRP249" s="59"/>
      <c r="QRQ249" s="59"/>
      <c r="QRR249" s="59"/>
      <c r="QRS249" s="59"/>
      <c r="QRX249" s="59"/>
      <c r="QSC249" s="59"/>
      <c r="QSU249" s="315"/>
      <c r="QSV249" s="59"/>
      <c r="QSW249" s="59"/>
      <c r="QSX249" s="59"/>
      <c r="QSY249" s="59"/>
      <c r="QSZ249" s="59"/>
      <c r="QTA249" s="59"/>
      <c r="QTB249" s="59"/>
      <c r="QTC249" s="59"/>
      <c r="QTD249" s="59"/>
      <c r="QTE249" s="59"/>
      <c r="QTJ249" s="59"/>
      <c r="QTO249" s="59"/>
      <c r="QUG249" s="315"/>
      <c r="QUH249" s="59"/>
      <c r="QUI249" s="59"/>
      <c r="QUJ249" s="59"/>
      <c r="QUK249" s="59"/>
      <c r="QUL249" s="59"/>
      <c r="QUM249" s="59"/>
      <c r="QUN249" s="59"/>
      <c r="QUO249" s="59"/>
      <c r="QUP249" s="59"/>
      <c r="QUQ249" s="59"/>
      <c r="QUV249" s="59"/>
      <c r="QVA249" s="59"/>
      <c r="QVS249" s="315"/>
      <c r="QVT249" s="59"/>
      <c r="QVU249" s="59"/>
      <c r="QVV249" s="59"/>
      <c r="QVW249" s="59"/>
      <c r="QVX249" s="59"/>
      <c r="QVY249" s="59"/>
      <c r="QVZ249" s="59"/>
      <c r="QWA249" s="59"/>
      <c r="QWB249" s="59"/>
      <c r="QWC249" s="59"/>
      <c r="QWH249" s="59"/>
      <c r="QWM249" s="59"/>
      <c r="QXE249" s="315"/>
      <c r="QXF249" s="59"/>
      <c r="QXG249" s="59"/>
      <c r="QXH249" s="59"/>
      <c r="QXI249" s="59"/>
      <c r="QXJ249" s="59"/>
      <c r="QXK249" s="59"/>
      <c r="QXL249" s="59"/>
      <c r="QXM249" s="59"/>
      <c r="QXN249" s="59"/>
      <c r="QXO249" s="59"/>
      <c r="QXT249" s="59"/>
      <c r="QXY249" s="59"/>
      <c r="QYQ249" s="315"/>
      <c r="QYR249" s="59"/>
      <c r="QYS249" s="59"/>
      <c r="QYT249" s="59"/>
      <c r="QYU249" s="59"/>
      <c r="QYV249" s="59"/>
      <c r="QYW249" s="59"/>
      <c r="QYX249" s="59"/>
      <c r="QYY249" s="59"/>
      <c r="QYZ249" s="59"/>
      <c r="QZA249" s="59"/>
      <c r="QZF249" s="59"/>
      <c r="QZK249" s="59"/>
      <c r="RAC249" s="315"/>
      <c r="RAD249" s="59"/>
      <c r="RAE249" s="59"/>
      <c r="RAF249" s="59"/>
      <c r="RAG249" s="59"/>
      <c r="RAH249" s="59"/>
      <c r="RAI249" s="59"/>
      <c r="RAJ249" s="59"/>
      <c r="RAK249" s="59"/>
      <c r="RAL249" s="59"/>
      <c r="RAM249" s="59"/>
      <c r="RAR249" s="59"/>
      <c r="RAW249" s="59"/>
      <c r="RBO249" s="315"/>
      <c r="RBP249" s="59"/>
      <c r="RBQ249" s="59"/>
      <c r="RBR249" s="59"/>
      <c r="RBS249" s="59"/>
      <c r="RBT249" s="59"/>
      <c r="RBU249" s="59"/>
      <c r="RBV249" s="59"/>
      <c r="RBW249" s="59"/>
      <c r="RBX249" s="59"/>
      <c r="RBY249" s="59"/>
      <c r="RCD249" s="59"/>
      <c r="RCI249" s="59"/>
      <c r="RDA249" s="315"/>
      <c r="RDB249" s="59"/>
      <c r="RDC249" s="59"/>
      <c r="RDD249" s="59"/>
      <c r="RDE249" s="59"/>
      <c r="RDF249" s="59"/>
      <c r="RDG249" s="59"/>
      <c r="RDH249" s="59"/>
      <c r="RDI249" s="59"/>
      <c r="RDJ249" s="59"/>
      <c r="RDK249" s="59"/>
      <c r="RDP249" s="59"/>
      <c r="RDU249" s="59"/>
      <c r="REM249" s="315"/>
      <c r="REN249" s="59"/>
      <c r="REO249" s="59"/>
      <c r="REP249" s="59"/>
      <c r="REQ249" s="59"/>
      <c r="RER249" s="59"/>
      <c r="RES249" s="59"/>
      <c r="RET249" s="59"/>
      <c r="REU249" s="59"/>
      <c r="REV249" s="59"/>
      <c r="REW249" s="59"/>
      <c r="RFB249" s="59"/>
      <c r="RFG249" s="59"/>
      <c r="RFY249" s="315"/>
      <c r="RFZ249" s="59"/>
      <c r="RGA249" s="59"/>
      <c r="RGB249" s="59"/>
      <c r="RGC249" s="59"/>
      <c r="RGD249" s="59"/>
      <c r="RGE249" s="59"/>
      <c r="RGF249" s="59"/>
      <c r="RGG249" s="59"/>
      <c r="RGH249" s="59"/>
      <c r="RGI249" s="59"/>
      <c r="RGN249" s="59"/>
      <c r="RGS249" s="59"/>
      <c r="RHK249" s="315"/>
      <c r="RHL249" s="59"/>
      <c r="RHM249" s="59"/>
      <c r="RHN249" s="59"/>
      <c r="RHO249" s="59"/>
      <c r="RHP249" s="59"/>
      <c r="RHQ249" s="59"/>
      <c r="RHR249" s="59"/>
      <c r="RHS249" s="59"/>
      <c r="RHT249" s="59"/>
      <c r="RHU249" s="59"/>
      <c r="RHZ249" s="59"/>
      <c r="RIE249" s="59"/>
      <c r="RIW249" s="315"/>
      <c r="RIX249" s="59"/>
      <c r="RIY249" s="59"/>
      <c r="RIZ249" s="59"/>
      <c r="RJA249" s="59"/>
      <c r="RJB249" s="59"/>
      <c r="RJC249" s="59"/>
      <c r="RJD249" s="59"/>
      <c r="RJE249" s="59"/>
      <c r="RJF249" s="59"/>
      <c r="RJG249" s="59"/>
      <c r="RJL249" s="59"/>
      <c r="RJQ249" s="59"/>
      <c r="RKI249" s="315"/>
      <c r="RKJ249" s="59"/>
      <c r="RKK249" s="59"/>
      <c r="RKL249" s="59"/>
      <c r="RKM249" s="59"/>
      <c r="RKN249" s="59"/>
      <c r="RKO249" s="59"/>
      <c r="RKP249" s="59"/>
      <c r="RKQ249" s="59"/>
      <c r="RKR249" s="59"/>
      <c r="RKS249" s="59"/>
      <c r="RKX249" s="59"/>
      <c r="RLC249" s="59"/>
      <c r="RLU249" s="315"/>
      <c r="RLV249" s="59"/>
      <c r="RLW249" s="59"/>
      <c r="RLX249" s="59"/>
      <c r="RLY249" s="59"/>
      <c r="RLZ249" s="59"/>
      <c r="RMA249" s="59"/>
      <c r="RMB249" s="59"/>
      <c r="RMC249" s="59"/>
      <c r="RMD249" s="59"/>
      <c r="RME249" s="59"/>
      <c r="RMJ249" s="59"/>
      <c r="RMO249" s="59"/>
      <c r="RNG249" s="315"/>
      <c r="RNH249" s="59"/>
      <c r="RNI249" s="59"/>
      <c r="RNJ249" s="59"/>
      <c r="RNK249" s="59"/>
      <c r="RNL249" s="59"/>
      <c r="RNM249" s="59"/>
      <c r="RNN249" s="59"/>
      <c r="RNO249" s="59"/>
      <c r="RNP249" s="59"/>
      <c r="RNQ249" s="59"/>
      <c r="RNV249" s="59"/>
      <c r="ROA249" s="59"/>
      <c r="ROS249" s="315"/>
      <c r="ROT249" s="59"/>
      <c r="ROU249" s="59"/>
      <c r="ROV249" s="59"/>
      <c r="ROW249" s="59"/>
      <c r="ROX249" s="59"/>
      <c r="ROY249" s="59"/>
      <c r="ROZ249" s="59"/>
      <c r="RPA249" s="59"/>
      <c r="RPB249" s="59"/>
      <c r="RPC249" s="59"/>
      <c r="RPH249" s="59"/>
      <c r="RPM249" s="59"/>
      <c r="RQE249" s="315"/>
      <c r="RQF249" s="59"/>
      <c r="RQG249" s="59"/>
      <c r="RQH249" s="59"/>
      <c r="RQI249" s="59"/>
      <c r="RQJ249" s="59"/>
      <c r="RQK249" s="59"/>
      <c r="RQL249" s="59"/>
      <c r="RQM249" s="59"/>
      <c r="RQN249" s="59"/>
      <c r="RQO249" s="59"/>
      <c r="RQT249" s="59"/>
      <c r="RQY249" s="59"/>
      <c r="RRQ249" s="315"/>
      <c r="RRR249" s="59"/>
      <c r="RRS249" s="59"/>
      <c r="RRT249" s="59"/>
      <c r="RRU249" s="59"/>
      <c r="RRV249" s="59"/>
      <c r="RRW249" s="59"/>
      <c r="RRX249" s="59"/>
      <c r="RRY249" s="59"/>
      <c r="RRZ249" s="59"/>
      <c r="RSA249" s="59"/>
      <c r="RSF249" s="59"/>
      <c r="RSK249" s="59"/>
      <c r="RTC249" s="315"/>
      <c r="RTD249" s="59"/>
      <c r="RTE249" s="59"/>
      <c r="RTF249" s="59"/>
      <c r="RTG249" s="59"/>
      <c r="RTH249" s="59"/>
      <c r="RTI249" s="59"/>
      <c r="RTJ249" s="59"/>
      <c r="RTK249" s="59"/>
      <c r="RTL249" s="59"/>
      <c r="RTM249" s="59"/>
      <c r="RTR249" s="59"/>
      <c r="RTW249" s="59"/>
      <c r="RUO249" s="315"/>
      <c r="RUP249" s="59"/>
      <c r="RUQ249" s="59"/>
      <c r="RUR249" s="59"/>
      <c r="RUS249" s="59"/>
      <c r="RUT249" s="59"/>
      <c r="RUU249" s="59"/>
      <c r="RUV249" s="59"/>
      <c r="RUW249" s="59"/>
      <c r="RUX249" s="59"/>
      <c r="RUY249" s="59"/>
      <c r="RVD249" s="59"/>
      <c r="RVI249" s="59"/>
      <c r="RWA249" s="315"/>
      <c r="RWB249" s="59"/>
      <c r="RWC249" s="59"/>
      <c r="RWD249" s="59"/>
      <c r="RWE249" s="59"/>
      <c r="RWF249" s="59"/>
      <c r="RWG249" s="59"/>
      <c r="RWH249" s="59"/>
      <c r="RWI249" s="59"/>
      <c r="RWJ249" s="59"/>
      <c r="RWK249" s="59"/>
      <c r="RWP249" s="59"/>
      <c r="RWU249" s="59"/>
      <c r="RXM249" s="315"/>
      <c r="RXN249" s="59"/>
      <c r="RXO249" s="59"/>
      <c r="RXP249" s="59"/>
      <c r="RXQ249" s="59"/>
      <c r="RXR249" s="59"/>
      <c r="RXS249" s="59"/>
      <c r="RXT249" s="59"/>
      <c r="RXU249" s="59"/>
      <c r="RXV249" s="59"/>
      <c r="RXW249" s="59"/>
      <c r="RYB249" s="59"/>
      <c r="RYG249" s="59"/>
      <c r="RYY249" s="315"/>
      <c r="RYZ249" s="59"/>
      <c r="RZA249" s="59"/>
      <c r="RZB249" s="59"/>
      <c r="RZC249" s="59"/>
      <c r="RZD249" s="59"/>
      <c r="RZE249" s="59"/>
      <c r="RZF249" s="59"/>
      <c r="RZG249" s="59"/>
      <c r="RZH249" s="59"/>
      <c r="RZI249" s="59"/>
      <c r="RZN249" s="59"/>
      <c r="RZS249" s="59"/>
      <c r="SAK249" s="315"/>
      <c r="SAL249" s="59"/>
      <c r="SAM249" s="59"/>
      <c r="SAN249" s="59"/>
      <c r="SAO249" s="59"/>
      <c r="SAP249" s="59"/>
      <c r="SAQ249" s="59"/>
      <c r="SAR249" s="59"/>
      <c r="SAS249" s="59"/>
      <c r="SAT249" s="59"/>
      <c r="SAU249" s="59"/>
      <c r="SAZ249" s="59"/>
      <c r="SBE249" s="59"/>
      <c r="SBW249" s="315"/>
      <c r="SBX249" s="59"/>
      <c r="SBY249" s="59"/>
      <c r="SBZ249" s="59"/>
      <c r="SCA249" s="59"/>
      <c r="SCB249" s="59"/>
      <c r="SCC249" s="59"/>
      <c r="SCD249" s="59"/>
      <c r="SCE249" s="59"/>
      <c r="SCF249" s="59"/>
      <c r="SCG249" s="59"/>
      <c r="SCL249" s="59"/>
      <c r="SCQ249" s="59"/>
      <c r="SDI249" s="315"/>
      <c r="SDJ249" s="59"/>
      <c r="SDK249" s="59"/>
      <c r="SDL249" s="59"/>
      <c r="SDM249" s="59"/>
      <c r="SDN249" s="59"/>
      <c r="SDO249" s="59"/>
      <c r="SDP249" s="59"/>
      <c r="SDQ249" s="59"/>
      <c r="SDR249" s="59"/>
      <c r="SDS249" s="59"/>
      <c r="SDX249" s="59"/>
      <c r="SEC249" s="59"/>
      <c r="SEU249" s="315"/>
      <c r="SEV249" s="59"/>
      <c r="SEW249" s="59"/>
      <c r="SEX249" s="59"/>
      <c r="SEY249" s="59"/>
      <c r="SEZ249" s="59"/>
      <c r="SFA249" s="59"/>
      <c r="SFB249" s="59"/>
      <c r="SFC249" s="59"/>
      <c r="SFD249" s="59"/>
      <c r="SFE249" s="59"/>
      <c r="SFJ249" s="59"/>
      <c r="SFO249" s="59"/>
      <c r="SGG249" s="315"/>
      <c r="SGH249" s="59"/>
      <c r="SGI249" s="59"/>
      <c r="SGJ249" s="59"/>
      <c r="SGK249" s="59"/>
      <c r="SGL249" s="59"/>
      <c r="SGM249" s="59"/>
      <c r="SGN249" s="59"/>
      <c r="SGO249" s="59"/>
      <c r="SGP249" s="59"/>
      <c r="SGQ249" s="59"/>
      <c r="SGV249" s="59"/>
      <c r="SHA249" s="59"/>
      <c r="SHS249" s="315"/>
      <c r="SHT249" s="59"/>
      <c r="SHU249" s="59"/>
      <c r="SHV249" s="59"/>
      <c r="SHW249" s="59"/>
      <c r="SHX249" s="59"/>
      <c r="SHY249" s="59"/>
      <c r="SHZ249" s="59"/>
      <c r="SIA249" s="59"/>
      <c r="SIB249" s="59"/>
      <c r="SIC249" s="59"/>
      <c r="SIH249" s="59"/>
      <c r="SIM249" s="59"/>
      <c r="SJE249" s="315"/>
      <c r="SJF249" s="59"/>
      <c r="SJG249" s="59"/>
      <c r="SJH249" s="59"/>
      <c r="SJI249" s="59"/>
      <c r="SJJ249" s="59"/>
      <c r="SJK249" s="59"/>
      <c r="SJL249" s="59"/>
      <c r="SJM249" s="59"/>
      <c r="SJN249" s="59"/>
      <c r="SJO249" s="59"/>
      <c r="SJT249" s="59"/>
      <c r="SJY249" s="59"/>
      <c r="SKQ249" s="315"/>
      <c r="SKR249" s="59"/>
      <c r="SKS249" s="59"/>
      <c r="SKT249" s="59"/>
      <c r="SKU249" s="59"/>
      <c r="SKV249" s="59"/>
      <c r="SKW249" s="59"/>
      <c r="SKX249" s="59"/>
      <c r="SKY249" s="59"/>
      <c r="SKZ249" s="59"/>
      <c r="SLA249" s="59"/>
      <c r="SLF249" s="59"/>
      <c r="SLK249" s="59"/>
      <c r="SMC249" s="315"/>
      <c r="SMD249" s="59"/>
      <c r="SME249" s="59"/>
      <c r="SMF249" s="59"/>
      <c r="SMG249" s="59"/>
      <c r="SMH249" s="59"/>
      <c r="SMI249" s="59"/>
      <c r="SMJ249" s="59"/>
      <c r="SMK249" s="59"/>
      <c r="SML249" s="59"/>
      <c r="SMM249" s="59"/>
      <c r="SMR249" s="59"/>
      <c r="SMW249" s="59"/>
      <c r="SNO249" s="315"/>
      <c r="SNP249" s="59"/>
      <c r="SNQ249" s="59"/>
      <c r="SNR249" s="59"/>
      <c r="SNS249" s="59"/>
      <c r="SNT249" s="59"/>
      <c r="SNU249" s="59"/>
      <c r="SNV249" s="59"/>
      <c r="SNW249" s="59"/>
      <c r="SNX249" s="59"/>
      <c r="SNY249" s="59"/>
      <c r="SOD249" s="59"/>
      <c r="SOI249" s="59"/>
      <c r="SPA249" s="315"/>
      <c r="SPB249" s="59"/>
      <c r="SPC249" s="59"/>
      <c r="SPD249" s="59"/>
      <c r="SPE249" s="59"/>
      <c r="SPF249" s="59"/>
      <c r="SPG249" s="59"/>
      <c r="SPH249" s="59"/>
      <c r="SPI249" s="59"/>
      <c r="SPJ249" s="59"/>
      <c r="SPK249" s="59"/>
      <c r="SPP249" s="59"/>
      <c r="SPU249" s="59"/>
      <c r="SQM249" s="315"/>
      <c r="SQN249" s="59"/>
      <c r="SQO249" s="59"/>
      <c r="SQP249" s="59"/>
      <c r="SQQ249" s="59"/>
      <c r="SQR249" s="59"/>
      <c r="SQS249" s="59"/>
      <c r="SQT249" s="59"/>
      <c r="SQU249" s="59"/>
      <c r="SQV249" s="59"/>
      <c r="SQW249" s="59"/>
      <c r="SRB249" s="59"/>
      <c r="SRG249" s="59"/>
      <c r="SRY249" s="315"/>
      <c r="SRZ249" s="59"/>
      <c r="SSA249" s="59"/>
      <c r="SSB249" s="59"/>
      <c r="SSC249" s="59"/>
      <c r="SSD249" s="59"/>
      <c r="SSE249" s="59"/>
      <c r="SSF249" s="59"/>
      <c r="SSG249" s="59"/>
      <c r="SSH249" s="59"/>
      <c r="SSI249" s="59"/>
      <c r="SSN249" s="59"/>
      <c r="SSS249" s="59"/>
      <c r="STK249" s="315"/>
      <c r="STL249" s="59"/>
      <c r="STM249" s="59"/>
      <c r="STN249" s="59"/>
      <c r="STO249" s="59"/>
      <c r="STP249" s="59"/>
      <c r="STQ249" s="59"/>
      <c r="STR249" s="59"/>
      <c r="STS249" s="59"/>
      <c r="STT249" s="59"/>
      <c r="STU249" s="59"/>
      <c r="STZ249" s="59"/>
      <c r="SUE249" s="59"/>
      <c r="SUW249" s="315"/>
      <c r="SUX249" s="59"/>
      <c r="SUY249" s="59"/>
      <c r="SUZ249" s="59"/>
      <c r="SVA249" s="59"/>
      <c r="SVB249" s="59"/>
      <c r="SVC249" s="59"/>
      <c r="SVD249" s="59"/>
      <c r="SVE249" s="59"/>
      <c r="SVF249" s="59"/>
      <c r="SVG249" s="59"/>
      <c r="SVL249" s="59"/>
      <c r="SVQ249" s="59"/>
      <c r="SWI249" s="315"/>
      <c r="SWJ249" s="59"/>
      <c r="SWK249" s="59"/>
      <c r="SWL249" s="59"/>
      <c r="SWM249" s="59"/>
      <c r="SWN249" s="59"/>
      <c r="SWO249" s="59"/>
      <c r="SWP249" s="59"/>
      <c r="SWQ249" s="59"/>
      <c r="SWR249" s="59"/>
      <c r="SWS249" s="59"/>
      <c r="SWX249" s="59"/>
      <c r="SXC249" s="59"/>
      <c r="SXU249" s="315"/>
      <c r="SXV249" s="59"/>
      <c r="SXW249" s="59"/>
      <c r="SXX249" s="59"/>
      <c r="SXY249" s="59"/>
      <c r="SXZ249" s="59"/>
      <c r="SYA249" s="59"/>
      <c r="SYB249" s="59"/>
      <c r="SYC249" s="59"/>
      <c r="SYD249" s="59"/>
      <c r="SYE249" s="59"/>
      <c r="SYJ249" s="59"/>
      <c r="SYO249" s="59"/>
      <c r="SZG249" s="315"/>
      <c r="SZH249" s="59"/>
      <c r="SZI249" s="59"/>
      <c r="SZJ249" s="59"/>
      <c r="SZK249" s="59"/>
      <c r="SZL249" s="59"/>
      <c r="SZM249" s="59"/>
      <c r="SZN249" s="59"/>
      <c r="SZO249" s="59"/>
      <c r="SZP249" s="59"/>
      <c r="SZQ249" s="59"/>
      <c r="SZV249" s="59"/>
      <c r="TAA249" s="59"/>
      <c r="TAS249" s="315"/>
      <c r="TAT249" s="59"/>
      <c r="TAU249" s="59"/>
      <c r="TAV249" s="59"/>
      <c r="TAW249" s="59"/>
      <c r="TAX249" s="59"/>
      <c r="TAY249" s="59"/>
      <c r="TAZ249" s="59"/>
      <c r="TBA249" s="59"/>
      <c r="TBB249" s="59"/>
      <c r="TBC249" s="59"/>
      <c r="TBH249" s="59"/>
      <c r="TBM249" s="59"/>
      <c r="TCE249" s="315"/>
      <c r="TCF249" s="59"/>
      <c r="TCG249" s="59"/>
      <c r="TCH249" s="59"/>
      <c r="TCI249" s="59"/>
      <c r="TCJ249" s="59"/>
      <c r="TCK249" s="59"/>
      <c r="TCL249" s="59"/>
      <c r="TCM249" s="59"/>
      <c r="TCN249" s="59"/>
      <c r="TCO249" s="59"/>
      <c r="TCT249" s="59"/>
      <c r="TCY249" s="59"/>
      <c r="TDQ249" s="315"/>
      <c r="TDR249" s="59"/>
      <c r="TDS249" s="59"/>
      <c r="TDT249" s="59"/>
      <c r="TDU249" s="59"/>
      <c r="TDV249" s="59"/>
      <c r="TDW249" s="59"/>
      <c r="TDX249" s="59"/>
      <c r="TDY249" s="59"/>
      <c r="TDZ249" s="59"/>
      <c r="TEA249" s="59"/>
      <c r="TEF249" s="59"/>
      <c r="TEK249" s="59"/>
      <c r="TFC249" s="315"/>
      <c r="TFD249" s="59"/>
      <c r="TFE249" s="59"/>
      <c r="TFF249" s="59"/>
      <c r="TFG249" s="59"/>
      <c r="TFH249" s="59"/>
      <c r="TFI249" s="59"/>
      <c r="TFJ249" s="59"/>
      <c r="TFK249" s="59"/>
      <c r="TFL249" s="59"/>
      <c r="TFM249" s="59"/>
      <c r="TFR249" s="59"/>
      <c r="TFW249" s="59"/>
      <c r="TGO249" s="315"/>
      <c r="TGP249" s="59"/>
      <c r="TGQ249" s="59"/>
      <c r="TGR249" s="59"/>
      <c r="TGS249" s="59"/>
      <c r="TGT249" s="59"/>
      <c r="TGU249" s="59"/>
      <c r="TGV249" s="59"/>
      <c r="TGW249" s="59"/>
      <c r="TGX249" s="59"/>
      <c r="TGY249" s="59"/>
      <c r="THD249" s="59"/>
      <c r="THI249" s="59"/>
      <c r="TIA249" s="315"/>
      <c r="TIB249" s="59"/>
      <c r="TIC249" s="59"/>
      <c r="TID249" s="59"/>
      <c r="TIE249" s="59"/>
      <c r="TIF249" s="59"/>
      <c r="TIG249" s="59"/>
      <c r="TIH249" s="59"/>
      <c r="TII249" s="59"/>
      <c r="TIJ249" s="59"/>
      <c r="TIK249" s="59"/>
      <c r="TIP249" s="59"/>
      <c r="TIU249" s="59"/>
      <c r="TJM249" s="315"/>
      <c r="TJN249" s="59"/>
      <c r="TJO249" s="59"/>
      <c r="TJP249" s="59"/>
      <c r="TJQ249" s="59"/>
      <c r="TJR249" s="59"/>
      <c r="TJS249" s="59"/>
      <c r="TJT249" s="59"/>
      <c r="TJU249" s="59"/>
      <c r="TJV249" s="59"/>
      <c r="TJW249" s="59"/>
      <c r="TKB249" s="59"/>
      <c r="TKG249" s="59"/>
      <c r="TKY249" s="315"/>
      <c r="TKZ249" s="59"/>
      <c r="TLA249" s="59"/>
      <c r="TLB249" s="59"/>
      <c r="TLC249" s="59"/>
      <c r="TLD249" s="59"/>
      <c r="TLE249" s="59"/>
      <c r="TLF249" s="59"/>
      <c r="TLG249" s="59"/>
      <c r="TLH249" s="59"/>
      <c r="TLI249" s="59"/>
      <c r="TLN249" s="59"/>
      <c r="TLS249" s="59"/>
      <c r="TMK249" s="315"/>
      <c r="TML249" s="59"/>
      <c r="TMM249" s="59"/>
      <c r="TMN249" s="59"/>
      <c r="TMO249" s="59"/>
      <c r="TMP249" s="59"/>
      <c r="TMQ249" s="59"/>
      <c r="TMR249" s="59"/>
      <c r="TMS249" s="59"/>
      <c r="TMT249" s="59"/>
      <c r="TMU249" s="59"/>
      <c r="TMZ249" s="59"/>
      <c r="TNE249" s="59"/>
      <c r="TNW249" s="315"/>
      <c r="TNX249" s="59"/>
      <c r="TNY249" s="59"/>
      <c r="TNZ249" s="59"/>
      <c r="TOA249" s="59"/>
      <c r="TOB249" s="59"/>
      <c r="TOC249" s="59"/>
      <c r="TOD249" s="59"/>
      <c r="TOE249" s="59"/>
      <c r="TOF249" s="59"/>
      <c r="TOG249" s="59"/>
      <c r="TOL249" s="59"/>
      <c r="TOQ249" s="59"/>
      <c r="TPI249" s="315"/>
      <c r="TPJ249" s="59"/>
      <c r="TPK249" s="59"/>
      <c r="TPL249" s="59"/>
      <c r="TPM249" s="59"/>
      <c r="TPN249" s="59"/>
      <c r="TPO249" s="59"/>
      <c r="TPP249" s="59"/>
      <c r="TPQ249" s="59"/>
      <c r="TPR249" s="59"/>
      <c r="TPS249" s="59"/>
      <c r="TPX249" s="59"/>
      <c r="TQC249" s="59"/>
      <c r="TQU249" s="315"/>
      <c r="TQV249" s="59"/>
      <c r="TQW249" s="59"/>
      <c r="TQX249" s="59"/>
      <c r="TQY249" s="59"/>
      <c r="TQZ249" s="59"/>
      <c r="TRA249" s="59"/>
      <c r="TRB249" s="59"/>
      <c r="TRC249" s="59"/>
      <c r="TRD249" s="59"/>
      <c r="TRE249" s="59"/>
      <c r="TRJ249" s="59"/>
      <c r="TRO249" s="59"/>
      <c r="TSG249" s="315"/>
      <c r="TSH249" s="59"/>
      <c r="TSI249" s="59"/>
      <c r="TSJ249" s="59"/>
      <c r="TSK249" s="59"/>
      <c r="TSL249" s="59"/>
      <c r="TSM249" s="59"/>
      <c r="TSN249" s="59"/>
      <c r="TSO249" s="59"/>
      <c r="TSP249" s="59"/>
      <c r="TSQ249" s="59"/>
      <c r="TSV249" s="59"/>
      <c r="TTA249" s="59"/>
      <c r="TTS249" s="315"/>
      <c r="TTT249" s="59"/>
      <c r="TTU249" s="59"/>
      <c r="TTV249" s="59"/>
      <c r="TTW249" s="59"/>
      <c r="TTX249" s="59"/>
      <c r="TTY249" s="59"/>
      <c r="TTZ249" s="59"/>
      <c r="TUA249" s="59"/>
      <c r="TUB249" s="59"/>
      <c r="TUC249" s="59"/>
      <c r="TUH249" s="59"/>
      <c r="TUM249" s="59"/>
      <c r="TVE249" s="315"/>
      <c r="TVF249" s="59"/>
      <c r="TVG249" s="59"/>
      <c r="TVH249" s="59"/>
      <c r="TVI249" s="59"/>
      <c r="TVJ249" s="59"/>
      <c r="TVK249" s="59"/>
      <c r="TVL249" s="59"/>
      <c r="TVM249" s="59"/>
      <c r="TVN249" s="59"/>
      <c r="TVO249" s="59"/>
      <c r="TVT249" s="59"/>
      <c r="TVY249" s="59"/>
      <c r="TWQ249" s="315"/>
      <c r="TWR249" s="59"/>
      <c r="TWS249" s="59"/>
      <c r="TWT249" s="59"/>
      <c r="TWU249" s="59"/>
      <c r="TWV249" s="59"/>
      <c r="TWW249" s="59"/>
      <c r="TWX249" s="59"/>
      <c r="TWY249" s="59"/>
      <c r="TWZ249" s="59"/>
      <c r="TXA249" s="59"/>
      <c r="TXF249" s="59"/>
      <c r="TXK249" s="59"/>
      <c r="TYC249" s="315"/>
      <c r="TYD249" s="59"/>
      <c r="TYE249" s="59"/>
      <c r="TYF249" s="59"/>
      <c r="TYG249" s="59"/>
      <c r="TYH249" s="59"/>
      <c r="TYI249" s="59"/>
      <c r="TYJ249" s="59"/>
      <c r="TYK249" s="59"/>
      <c r="TYL249" s="59"/>
      <c r="TYM249" s="59"/>
      <c r="TYR249" s="59"/>
      <c r="TYW249" s="59"/>
      <c r="TZO249" s="315"/>
      <c r="TZP249" s="59"/>
      <c r="TZQ249" s="59"/>
      <c r="TZR249" s="59"/>
      <c r="TZS249" s="59"/>
      <c r="TZT249" s="59"/>
      <c r="TZU249" s="59"/>
      <c r="TZV249" s="59"/>
      <c r="TZW249" s="59"/>
      <c r="TZX249" s="59"/>
      <c r="TZY249" s="59"/>
      <c r="UAD249" s="59"/>
      <c r="UAI249" s="59"/>
      <c r="UBA249" s="315"/>
      <c r="UBB249" s="59"/>
      <c r="UBC249" s="59"/>
      <c r="UBD249" s="59"/>
      <c r="UBE249" s="59"/>
      <c r="UBF249" s="59"/>
      <c r="UBG249" s="59"/>
      <c r="UBH249" s="59"/>
      <c r="UBI249" s="59"/>
      <c r="UBJ249" s="59"/>
      <c r="UBK249" s="59"/>
      <c r="UBP249" s="59"/>
      <c r="UBU249" s="59"/>
      <c r="UCM249" s="315"/>
      <c r="UCN249" s="59"/>
      <c r="UCO249" s="59"/>
      <c r="UCP249" s="59"/>
      <c r="UCQ249" s="59"/>
      <c r="UCR249" s="59"/>
      <c r="UCS249" s="59"/>
      <c r="UCT249" s="59"/>
      <c r="UCU249" s="59"/>
      <c r="UCV249" s="59"/>
      <c r="UCW249" s="59"/>
      <c r="UDB249" s="59"/>
      <c r="UDG249" s="59"/>
      <c r="UDY249" s="315"/>
      <c r="UDZ249" s="59"/>
      <c r="UEA249" s="59"/>
      <c r="UEB249" s="59"/>
      <c r="UEC249" s="59"/>
      <c r="UED249" s="59"/>
      <c r="UEE249" s="59"/>
      <c r="UEF249" s="59"/>
      <c r="UEG249" s="59"/>
      <c r="UEH249" s="59"/>
      <c r="UEI249" s="59"/>
      <c r="UEN249" s="59"/>
      <c r="UES249" s="59"/>
      <c r="UFK249" s="315"/>
      <c r="UFL249" s="59"/>
      <c r="UFM249" s="59"/>
      <c r="UFN249" s="59"/>
      <c r="UFO249" s="59"/>
      <c r="UFP249" s="59"/>
      <c r="UFQ249" s="59"/>
      <c r="UFR249" s="59"/>
      <c r="UFS249" s="59"/>
      <c r="UFT249" s="59"/>
      <c r="UFU249" s="59"/>
      <c r="UFZ249" s="59"/>
      <c r="UGE249" s="59"/>
      <c r="UGW249" s="315"/>
      <c r="UGX249" s="59"/>
      <c r="UGY249" s="59"/>
      <c r="UGZ249" s="59"/>
      <c r="UHA249" s="59"/>
      <c r="UHB249" s="59"/>
      <c r="UHC249" s="59"/>
      <c r="UHD249" s="59"/>
      <c r="UHE249" s="59"/>
      <c r="UHF249" s="59"/>
      <c r="UHG249" s="59"/>
      <c r="UHL249" s="59"/>
      <c r="UHQ249" s="59"/>
      <c r="UII249" s="315"/>
      <c r="UIJ249" s="59"/>
      <c r="UIK249" s="59"/>
      <c r="UIL249" s="59"/>
      <c r="UIM249" s="59"/>
      <c r="UIN249" s="59"/>
      <c r="UIO249" s="59"/>
      <c r="UIP249" s="59"/>
      <c r="UIQ249" s="59"/>
      <c r="UIR249" s="59"/>
      <c r="UIS249" s="59"/>
      <c r="UIX249" s="59"/>
      <c r="UJC249" s="59"/>
      <c r="UJU249" s="315"/>
      <c r="UJV249" s="59"/>
      <c r="UJW249" s="59"/>
      <c r="UJX249" s="59"/>
      <c r="UJY249" s="59"/>
      <c r="UJZ249" s="59"/>
      <c r="UKA249" s="59"/>
      <c r="UKB249" s="59"/>
      <c r="UKC249" s="59"/>
      <c r="UKD249" s="59"/>
      <c r="UKE249" s="59"/>
      <c r="UKJ249" s="59"/>
      <c r="UKO249" s="59"/>
      <c r="ULG249" s="315"/>
      <c r="ULH249" s="59"/>
      <c r="ULI249" s="59"/>
      <c r="ULJ249" s="59"/>
      <c r="ULK249" s="59"/>
      <c r="ULL249" s="59"/>
      <c r="ULM249" s="59"/>
      <c r="ULN249" s="59"/>
      <c r="ULO249" s="59"/>
      <c r="ULP249" s="59"/>
      <c r="ULQ249" s="59"/>
      <c r="ULV249" s="59"/>
      <c r="UMA249" s="59"/>
      <c r="UMS249" s="315"/>
      <c r="UMT249" s="59"/>
      <c r="UMU249" s="59"/>
      <c r="UMV249" s="59"/>
      <c r="UMW249" s="59"/>
      <c r="UMX249" s="59"/>
      <c r="UMY249" s="59"/>
      <c r="UMZ249" s="59"/>
      <c r="UNA249" s="59"/>
      <c r="UNB249" s="59"/>
      <c r="UNC249" s="59"/>
      <c r="UNH249" s="59"/>
      <c r="UNM249" s="59"/>
      <c r="UOE249" s="315"/>
      <c r="UOF249" s="59"/>
      <c r="UOG249" s="59"/>
      <c r="UOH249" s="59"/>
      <c r="UOI249" s="59"/>
      <c r="UOJ249" s="59"/>
      <c r="UOK249" s="59"/>
      <c r="UOL249" s="59"/>
      <c r="UOM249" s="59"/>
      <c r="UON249" s="59"/>
      <c r="UOO249" s="59"/>
      <c r="UOT249" s="59"/>
      <c r="UOY249" s="59"/>
      <c r="UPQ249" s="315"/>
      <c r="UPR249" s="59"/>
      <c r="UPS249" s="59"/>
      <c r="UPT249" s="59"/>
      <c r="UPU249" s="59"/>
      <c r="UPV249" s="59"/>
      <c r="UPW249" s="59"/>
      <c r="UPX249" s="59"/>
      <c r="UPY249" s="59"/>
      <c r="UPZ249" s="59"/>
      <c r="UQA249" s="59"/>
      <c r="UQF249" s="59"/>
      <c r="UQK249" s="59"/>
      <c r="URC249" s="315"/>
      <c r="URD249" s="59"/>
      <c r="URE249" s="59"/>
      <c r="URF249" s="59"/>
      <c r="URG249" s="59"/>
      <c r="URH249" s="59"/>
      <c r="URI249" s="59"/>
      <c r="URJ249" s="59"/>
      <c r="URK249" s="59"/>
      <c r="URL249" s="59"/>
      <c r="URM249" s="59"/>
      <c r="URR249" s="59"/>
      <c r="URW249" s="59"/>
      <c r="USO249" s="315"/>
      <c r="USP249" s="59"/>
      <c r="USQ249" s="59"/>
      <c r="USR249" s="59"/>
      <c r="USS249" s="59"/>
      <c r="UST249" s="59"/>
      <c r="USU249" s="59"/>
      <c r="USV249" s="59"/>
      <c r="USW249" s="59"/>
      <c r="USX249" s="59"/>
      <c r="USY249" s="59"/>
      <c r="UTD249" s="59"/>
      <c r="UTI249" s="59"/>
      <c r="UUA249" s="315"/>
      <c r="UUB249" s="59"/>
      <c r="UUC249" s="59"/>
      <c r="UUD249" s="59"/>
      <c r="UUE249" s="59"/>
      <c r="UUF249" s="59"/>
      <c r="UUG249" s="59"/>
      <c r="UUH249" s="59"/>
      <c r="UUI249" s="59"/>
      <c r="UUJ249" s="59"/>
      <c r="UUK249" s="59"/>
      <c r="UUP249" s="59"/>
      <c r="UUU249" s="59"/>
      <c r="UVM249" s="315"/>
      <c r="UVN249" s="59"/>
      <c r="UVO249" s="59"/>
      <c r="UVP249" s="59"/>
      <c r="UVQ249" s="59"/>
      <c r="UVR249" s="59"/>
      <c r="UVS249" s="59"/>
      <c r="UVT249" s="59"/>
      <c r="UVU249" s="59"/>
      <c r="UVV249" s="59"/>
      <c r="UVW249" s="59"/>
      <c r="UWB249" s="59"/>
      <c r="UWG249" s="59"/>
      <c r="UWY249" s="315"/>
      <c r="UWZ249" s="59"/>
      <c r="UXA249" s="59"/>
      <c r="UXB249" s="59"/>
      <c r="UXC249" s="59"/>
      <c r="UXD249" s="59"/>
      <c r="UXE249" s="59"/>
      <c r="UXF249" s="59"/>
      <c r="UXG249" s="59"/>
      <c r="UXH249" s="59"/>
      <c r="UXI249" s="59"/>
      <c r="UXN249" s="59"/>
      <c r="UXS249" s="59"/>
      <c r="UYK249" s="315"/>
      <c r="UYL249" s="59"/>
      <c r="UYM249" s="59"/>
      <c r="UYN249" s="59"/>
      <c r="UYO249" s="59"/>
      <c r="UYP249" s="59"/>
      <c r="UYQ249" s="59"/>
      <c r="UYR249" s="59"/>
      <c r="UYS249" s="59"/>
      <c r="UYT249" s="59"/>
      <c r="UYU249" s="59"/>
      <c r="UYZ249" s="59"/>
      <c r="UZE249" s="59"/>
      <c r="UZW249" s="315"/>
      <c r="UZX249" s="59"/>
      <c r="UZY249" s="59"/>
      <c r="UZZ249" s="59"/>
      <c r="VAA249" s="59"/>
      <c r="VAB249" s="59"/>
      <c r="VAC249" s="59"/>
      <c r="VAD249" s="59"/>
      <c r="VAE249" s="59"/>
      <c r="VAF249" s="59"/>
      <c r="VAG249" s="59"/>
      <c r="VAL249" s="59"/>
      <c r="VAQ249" s="59"/>
      <c r="VBI249" s="315"/>
      <c r="VBJ249" s="59"/>
      <c r="VBK249" s="59"/>
      <c r="VBL249" s="59"/>
      <c r="VBM249" s="59"/>
      <c r="VBN249" s="59"/>
      <c r="VBO249" s="59"/>
      <c r="VBP249" s="59"/>
      <c r="VBQ249" s="59"/>
      <c r="VBR249" s="59"/>
      <c r="VBS249" s="59"/>
      <c r="VBX249" s="59"/>
      <c r="VCC249" s="59"/>
      <c r="VCU249" s="315"/>
      <c r="VCV249" s="59"/>
      <c r="VCW249" s="59"/>
      <c r="VCX249" s="59"/>
      <c r="VCY249" s="59"/>
      <c r="VCZ249" s="59"/>
      <c r="VDA249" s="59"/>
      <c r="VDB249" s="59"/>
      <c r="VDC249" s="59"/>
      <c r="VDD249" s="59"/>
      <c r="VDE249" s="59"/>
      <c r="VDJ249" s="59"/>
      <c r="VDO249" s="59"/>
      <c r="VEG249" s="315"/>
      <c r="VEH249" s="59"/>
      <c r="VEI249" s="59"/>
      <c r="VEJ249" s="59"/>
      <c r="VEK249" s="59"/>
      <c r="VEL249" s="59"/>
      <c r="VEM249" s="59"/>
      <c r="VEN249" s="59"/>
      <c r="VEO249" s="59"/>
      <c r="VEP249" s="59"/>
      <c r="VEQ249" s="59"/>
      <c r="VEV249" s="59"/>
      <c r="VFA249" s="59"/>
      <c r="VFS249" s="315"/>
      <c r="VFT249" s="59"/>
      <c r="VFU249" s="59"/>
      <c r="VFV249" s="59"/>
      <c r="VFW249" s="59"/>
      <c r="VFX249" s="59"/>
      <c r="VFY249" s="59"/>
      <c r="VFZ249" s="59"/>
      <c r="VGA249" s="59"/>
      <c r="VGB249" s="59"/>
      <c r="VGC249" s="59"/>
      <c r="VGH249" s="59"/>
      <c r="VGM249" s="59"/>
      <c r="VHE249" s="315"/>
      <c r="VHF249" s="59"/>
      <c r="VHG249" s="59"/>
      <c r="VHH249" s="59"/>
      <c r="VHI249" s="59"/>
      <c r="VHJ249" s="59"/>
      <c r="VHK249" s="59"/>
      <c r="VHL249" s="59"/>
      <c r="VHM249" s="59"/>
      <c r="VHN249" s="59"/>
      <c r="VHO249" s="59"/>
      <c r="VHT249" s="59"/>
      <c r="VHY249" s="59"/>
      <c r="VIQ249" s="315"/>
      <c r="VIR249" s="59"/>
      <c r="VIS249" s="59"/>
      <c r="VIT249" s="59"/>
      <c r="VIU249" s="59"/>
      <c r="VIV249" s="59"/>
      <c r="VIW249" s="59"/>
      <c r="VIX249" s="59"/>
      <c r="VIY249" s="59"/>
      <c r="VIZ249" s="59"/>
      <c r="VJA249" s="59"/>
      <c r="VJF249" s="59"/>
      <c r="VJK249" s="59"/>
      <c r="VKC249" s="315"/>
      <c r="VKD249" s="59"/>
      <c r="VKE249" s="59"/>
      <c r="VKF249" s="59"/>
      <c r="VKG249" s="59"/>
      <c r="VKH249" s="59"/>
      <c r="VKI249" s="59"/>
      <c r="VKJ249" s="59"/>
      <c r="VKK249" s="59"/>
      <c r="VKL249" s="59"/>
      <c r="VKM249" s="59"/>
      <c r="VKR249" s="59"/>
      <c r="VKW249" s="59"/>
      <c r="VLO249" s="315"/>
      <c r="VLP249" s="59"/>
      <c r="VLQ249" s="59"/>
      <c r="VLR249" s="59"/>
      <c r="VLS249" s="59"/>
      <c r="VLT249" s="59"/>
      <c r="VLU249" s="59"/>
      <c r="VLV249" s="59"/>
      <c r="VLW249" s="59"/>
      <c r="VLX249" s="59"/>
      <c r="VLY249" s="59"/>
      <c r="VMD249" s="59"/>
      <c r="VMI249" s="59"/>
      <c r="VNA249" s="315"/>
      <c r="VNB249" s="59"/>
      <c r="VNC249" s="59"/>
      <c r="VND249" s="59"/>
      <c r="VNE249" s="59"/>
      <c r="VNF249" s="59"/>
      <c r="VNG249" s="59"/>
      <c r="VNH249" s="59"/>
      <c r="VNI249" s="59"/>
      <c r="VNJ249" s="59"/>
      <c r="VNK249" s="59"/>
      <c r="VNP249" s="59"/>
      <c r="VNU249" s="59"/>
      <c r="VOM249" s="315"/>
      <c r="VON249" s="59"/>
      <c r="VOO249" s="59"/>
      <c r="VOP249" s="59"/>
      <c r="VOQ249" s="59"/>
      <c r="VOR249" s="59"/>
      <c r="VOS249" s="59"/>
      <c r="VOT249" s="59"/>
      <c r="VOU249" s="59"/>
      <c r="VOV249" s="59"/>
      <c r="VOW249" s="59"/>
      <c r="VPB249" s="59"/>
      <c r="VPG249" s="59"/>
      <c r="VPY249" s="315"/>
      <c r="VPZ249" s="59"/>
      <c r="VQA249" s="59"/>
      <c r="VQB249" s="59"/>
      <c r="VQC249" s="59"/>
      <c r="VQD249" s="59"/>
      <c r="VQE249" s="59"/>
      <c r="VQF249" s="59"/>
      <c r="VQG249" s="59"/>
      <c r="VQH249" s="59"/>
      <c r="VQI249" s="59"/>
      <c r="VQN249" s="59"/>
      <c r="VQS249" s="59"/>
      <c r="VRK249" s="315"/>
      <c r="VRL249" s="59"/>
      <c r="VRM249" s="59"/>
      <c r="VRN249" s="59"/>
      <c r="VRO249" s="59"/>
      <c r="VRP249" s="59"/>
      <c r="VRQ249" s="59"/>
      <c r="VRR249" s="59"/>
      <c r="VRS249" s="59"/>
      <c r="VRT249" s="59"/>
      <c r="VRU249" s="59"/>
      <c r="VRZ249" s="59"/>
      <c r="VSE249" s="59"/>
      <c r="VSW249" s="315"/>
      <c r="VSX249" s="59"/>
      <c r="VSY249" s="59"/>
      <c r="VSZ249" s="59"/>
      <c r="VTA249" s="59"/>
      <c r="VTB249" s="59"/>
      <c r="VTC249" s="59"/>
      <c r="VTD249" s="59"/>
      <c r="VTE249" s="59"/>
      <c r="VTF249" s="59"/>
      <c r="VTG249" s="59"/>
      <c r="VTL249" s="59"/>
      <c r="VTQ249" s="59"/>
      <c r="VUI249" s="315"/>
      <c r="VUJ249" s="59"/>
      <c r="VUK249" s="59"/>
      <c r="VUL249" s="59"/>
      <c r="VUM249" s="59"/>
      <c r="VUN249" s="59"/>
      <c r="VUO249" s="59"/>
      <c r="VUP249" s="59"/>
      <c r="VUQ249" s="59"/>
      <c r="VUR249" s="59"/>
      <c r="VUS249" s="59"/>
      <c r="VUX249" s="59"/>
      <c r="VVC249" s="59"/>
      <c r="VVU249" s="315"/>
      <c r="VVV249" s="59"/>
      <c r="VVW249" s="59"/>
      <c r="VVX249" s="59"/>
      <c r="VVY249" s="59"/>
      <c r="VVZ249" s="59"/>
      <c r="VWA249" s="59"/>
      <c r="VWB249" s="59"/>
      <c r="VWC249" s="59"/>
      <c r="VWD249" s="59"/>
      <c r="VWE249" s="59"/>
      <c r="VWJ249" s="59"/>
      <c r="VWO249" s="59"/>
      <c r="VXG249" s="315"/>
      <c r="VXH249" s="59"/>
      <c r="VXI249" s="59"/>
      <c r="VXJ249" s="59"/>
      <c r="VXK249" s="59"/>
      <c r="VXL249" s="59"/>
      <c r="VXM249" s="59"/>
      <c r="VXN249" s="59"/>
      <c r="VXO249" s="59"/>
      <c r="VXP249" s="59"/>
      <c r="VXQ249" s="59"/>
      <c r="VXV249" s="59"/>
      <c r="VYA249" s="59"/>
      <c r="VYS249" s="315"/>
      <c r="VYT249" s="59"/>
      <c r="VYU249" s="59"/>
      <c r="VYV249" s="59"/>
      <c r="VYW249" s="59"/>
      <c r="VYX249" s="59"/>
      <c r="VYY249" s="59"/>
      <c r="VYZ249" s="59"/>
      <c r="VZA249" s="59"/>
      <c r="VZB249" s="59"/>
      <c r="VZC249" s="59"/>
      <c r="VZH249" s="59"/>
      <c r="VZM249" s="59"/>
      <c r="WAE249" s="315"/>
      <c r="WAF249" s="59"/>
      <c r="WAG249" s="59"/>
      <c r="WAH249" s="59"/>
      <c r="WAI249" s="59"/>
      <c r="WAJ249" s="59"/>
      <c r="WAK249" s="59"/>
      <c r="WAL249" s="59"/>
      <c r="WAM249" s="59"/>
      <c r="WAN249" s="59"/>
      <c r="WAO249" s="59"/>
      <c r="WAT249" s="59"/>
      <c r="WAY249" s="59"/>
      <c r="WBQ249" s="315"/>
      <c r="WBR249" s="59"/>
      <c r="WBS249" s="59"/>
      <c r="WBT249" s="59"/>
      <c r="WBU249" s="59"/>
      <c r="WBV249" s="59"/>
      <c r="WBW249" s="59"/>
      <c r="WBX249" s="59"/>
      <c r="WBY249" s="59"/>
      <c r="WBZ249" s="59"/>
      <c r="WCA249" s="59"/>
      <c r="WCF249" s="59"/>
      <c r="WCK249" s="59"/>
      <c r="WDC249" s="315"/>
      <c r="WDD249" s="59"/>
      <c r="WDE249" s="59"/>
      <c r="WDF249" s="59"/>
      <c r="WDG249" s="59"/>
      <c r="WDH249" s="59"/>
      <c r="WDI249" s="59"/>
      <c r="WDJ249" s="59"/>
      <c r="WDK249" s="59"/>
      <c r="WDL249" s="59"/>
      <c r="WDM249" s="59"/>
      <c r="WDR249" s="59"/>
      <c r="WDW249" s="59"/>
      <c r="WEO249" s="315"/>
      <c r="WEP249" s="59"/>
      <c r="WEQ249" s="59"/>
      <c r="WER249" s="59"/>
      <c r="WES249" s="59"/>
      <c r="WET249" s="59"/>
      <c r="WEU249" s="59"/>
      <c r="WEV249" s="59"/>
      <c r="WEW249" s="59"/>
      <c r="WEX249" s="59"/>
      <c r="WEY249" s="59"/>
      <c r="WFD249" s="59"/>
      <c r="WFI249" s="59"/>
      <c r="WGA249" s="315"/>
      <c r="WGB249" s="59"/>
      <c r="WGC249" s="59"/>
      <c r="WGD249" s="59"/>
      <c r="WGE249" s="59"/>
      <c r="WGF249" s="59"/>
      <c r="WGG249" s="59"/>
      <c r="WGH249" s="59"/>
      <c r="WGI249" s="59"/>
      <c r="WGJ249" s="59"/>
      <c r="WGK249" s="59"/>
      <c r="WGP249" s="59"/>
      <c r="WGU249" s="59"/>
      <c r="WHM249" s="315"/>
      <c r="WHN249" s="59"/>
      <c r="WHO249" s="59"/>
      <c r="WHP249" s="59"/>
      <c r="WHQ249" s="59"/>
      <c r="WHR249" s="59"/>
      <c r="WHS249" s="59"/>
      <c r="WHT249" s="59"/>
      <c r="WHU249" s="59"/>
      <c r="WHV249" s="59"/>
      <c r="WHW249" s="59"/>
      <c r="WIB249" s="59"/>
      <c r="WIG249" s="59"/>
      <c r="WIY249" s="315"/>
      <c r="WIZ249" s="59"/>
      <c r="WJA249" s="59"/>
      <c r="WJB249" s="59"/>
      <c r="WJC249" s="59"/>
      <c r="WJD249" s="59"/>
      <c r="WJE249" s="59"/>
      <c r="WJF249" s="59"/>
      <c r="WJG249" s="59"/>
      <c r="WJH249" s="59"/>
      <c r="WJI249" s="59"/>
      <c r="WJN249" s="59"/>
      <c r="WJS249" s="59"/>
      <c r="WKK249" s="315"/>
      <c r="WKL249" s="59"/>
      <c r="WKM249" s="59"/>
      <c r="WKN249" s="59"/>
      <c r="WKO249" s="59"/>
      <c r="WKP249" s="59"/>
      <c r="WKQ249" s="59"/>
      <c r="WKR249" s="59"/>
      <c r="WKS249" s="59"/>
      <c r="WKT249" s="59"/>
      <c r="WKU249" s="59"/>
      <c r="WKZ249" s="59"/>
      <c r="WLE249" s="59"/>
      <c r="WLW249" s="315"/>
      <c r="WLX249" s="59"/>
      <c r="WLY249" s="59"/>
      <c r="WLZ249" s="59"/>
      <c r="WMA249" s="59"/>
      <c r="WMB249" s="59"/>
      <c r="WMC249" s="59"/>
      <c r="WMD249" s="59"/>
      <c r="WME249" s="59"/>
      <c r="WMF249" s="59"/>
      <c r="WMG249" s="59"/>
      <c r="WML249" s="59"/>
      <c r="WMQ249" s="59"/>
      <c r="WNI249" s="315"/>
      <c r="WNJ249" s="59"/>
      <c r="WNK249" s="59"/>
      <c r="WNL249" s="59"/>
      <c r="WNM249" s="59"/>
      <c r="WNN249" s="59"/>
      <c r="WNO249" s="59"/>
      <c r="WNP249" s="59"/>
      <c r="WNQ249" s="59"/>
      <c r="WNR249" s="59"/>
      <c r="WNS249" s="59"/>
      <c r="WNX249" s="59"/>
      <c r="WOC249" s="59"/>
      <c r="WOU249" s="315"/>
      <c r="WOV249" s="59"/>
      <c r="WOW249" s="59"/>
      <c r="WOX249" s="59"/>
      <c r="WOY249" s="59"/>
      <c r="WOZ249" s="59"/>
      <c r="WPA249" s="59"/>
      <c r="WPB249" s="59"/>
      <c r="WPC249" s="59"/>
      <c r="WPD249" s="59"/>
      <c r="WPE249" s="59"/>
      <c r="WPJ249" s="59"/>
      <c r="WPO249" s="59"/>
      <c r="WQG249" s="315"/>
      <c r="WQH249" s="59"/>
      <c r="WQI249" s="59"/>
      <c r="WQJ249" s="59"/>
      <c r="WQK249" s="59"/>
      <c r="WQL249" s="59"/>
      <c r="WQM249" s="59"/>
      <c r="WQN249" s="59"/>
      <c r="WQO249" s="59"/>
      <c r="WQP249" s="59"/>
      <c r="WQQ249" s="59"/>
      <c r="WQV249" s="59"/>
      <c r="WRA249" s="59"/>
      <c r="WRS249" s="315"/>
      <c r="WRT249" s="59"/>
      <c r="WRU249" s="59"/>
      <c r="WRV249" s="59"/>
      <c r="WRW249" s="59"/>
      <c r="WRX249" s="59"/>
      <c r="WRY249" s="59"/>
      <c r="WRZ249" s="59"/>
      <c r="WSA249" s="59"/>
      <c r="WSB249" s="59"/>
      <c r="WSC249" s="59"/>
      <c r="WSH249" s="59"/>
      <c r="WSM249" s="59"/>
      <c r="WTE249" s="315"/>
      <c r="WTF249" s="59"/>
      <c r="WTG249" s="59"/>
      <c r="WTH249" s="59"/>
      <c r="WTI249" s="59"/>
      <c r="WTJ249" s="59"/>
      <c r="WTK249" s="59"/>
      <c r="WTL249" s="59"/>
      <c r="WTM249" s="59"/>
      <c r="WTN249" s="59"/>
      <c r="WTO249" s="59"/>
      <c r="WTT249" s="59"/>
      <c r="WTY249" s="59"/>
      <c r="WUQ249" s="315"/>
      <c r="WUR249" s="59"/>
      <c r="WUS249" s="59"/>
      <c r="WUT249" s="59"/>
      <c r="WUU249" s="59"/>
      <c r="WUV249" s="59"/>
      <c r="WUW249" s="59"/>
      <c r="WUX249" s="59"/>
      <c r="WUY249" s="59"/>
      <c r="WUZ249" s="59"/>
      <c r="WVA249" s="59"/>
      <c r="WVF249" s="59"/>
      <c r="WVK249" s="59"/>
      <c r="WWC249" s="315"/>
      <c r="WWD249" s="59"/>
      <c r="WWE249" s="59"/>
      <c r="WWF249" s="59"/>
      <c r="WWG249" s="59"/>
      <c r="WWH249" s="59"/>
      <c r="WWI249" s="59"/>
      <c r="WWJ249" s="59"/>
      <c r="WWK249" s="59"/>
      <c r="WWL249" s="59"/>
      <c r="WWM249" s="59"/>
      <c r="WWR249" s="59"/>
      <c r="WWW249" s="59"/>
      <c r="WXO249" s="315"/>
      <c r="WXP249" s="59"/>
      <c r="WXQ249" s="59"/>
      <c r="WXR249" s="59"/>
      <c r="WXS249" s="59"/>
      <c r="WXT249" s="59"/>
      <c r="WXU249" s="59"/>
      <c r="WXV249" s="59"/>
      <c r="WXW249" s="59"/>
      <c r="WXX249" s="59"/>
      <c r="WXY249" s="59"/>
      <c r="WYD249" s="59"/>
      <c r="WYI249" s="59"/>
      <c r="WZA249" s="315"/>
      <c r="WZB249" s="59"/>
      <c r="WZC249" s="59"/>
      <c r="WZD249" s="59"/>
      <c r="WZE249" s="59"/>
      <c r="WZF249" s="59"/>
      <c r="WZG249" s="59"/>
      <c r="WZH249" s="59"/>
      <c r="WZI249" s="59"/>
      <c r="WZJ249" s="59"/>
      <c r="WZK249" s="59"/>
      <c r="WZP249" s="59"/>
      <c r="WZU249" s="59"/>
      <c r="XAM249" s="315"/>
      <c r="XAN249" s="59"/>
      <c r="XAO249" s="59"/>
      <c r="XAP249" s="59"/>
      <c r="XAQ249" s="59"/>
      <c r="XAR249" s="59"/>
      <c r="XAS249" s="59"/>
      <c r="XAT249" s="59"/>
      <c r="XAU249" s="59"/>
      <c r="XAV249" s="59"/>
      <c r="XAW249" s="59"/>
      <c r="XBB249" s="59"/>
      <c r="XBG249" s="59"/>
      <c r="XBY249" s="315"/>
      <c r="XBZ249" s="59"/>
      <c r="XCA249" s="59"/>
      <c r="XCB249" s="59"/>
      <c r="XCC249" s="59"/>
      <c r="XCD249" s="59"/>
      <c r="XCE249" s="59"/>
      <c r="XCF249" s="59"/>
      <c r="XCG249" s="59"/>
      <c r="XCH249" s="59"/>
      <c r="XCI249" s="59"/>
      <c r="XCN249" s="59"/>
      <c r="XCS249" s="59"/>
      <c r="XDK249" s="315"/>
      <c r="XDL249" s="59"/>
      <c r="XDM249" s="59"/>
      <c r="XDN249" s="59"/>
      <c r="XDO249" s="59"/>
      <c r="XDP249" s="59"/>
      <c r="XDQ249" s="59"/>
      <c r="XDR249" s="59"/>
      <c r="XDS249" s="59"/>
      <c r="XDT249" s="59"/>
      <c r="XDU249" s="59"/>
      <c r="XDZ249" s="59"/>
      <c r="XEE249" s="59"/>
    </row>
    <row r="250" spans="1:1007 1025:2033 2051:3059 3077:4085 4103:5111 5129:6137 6155:7163 7181:8189 8207:9215 9233:10236 10241:11262 11267:12288 12293:13309 13314:14335 14340:16359">
      <c r="A250" s="21"/>
      <c r="B250" s="327"/>
      <c r="C250" s="85"/>
      <c r="D250" s="85"/>
      <c r="E250" s="85"/>
      <c r="F250" s="85"/>
      <c r="G250" s="85"/>
      <c r="H250" s="85"/>
      <c r="I250" s="85"/>
      <c r="J250" s="85"/>
      <c r="K250" s="85"/>
      <c r="L250" s="85"/>
      <c r="M250" s="131"/>
      <c r="N250" s="131"/>
      <c r="O250" s="131"/>
      <c r="P250" s="131"/>
      <c r="Q250" s="85"/>
      <c r="R250" s="131"/>
      <c r="S250" s="131"/>
      <c r="T250" s="131"/>
      <c r="U250" s="131"/>
      <c r="V250" s="85"/>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402"/>
      <c r="AT250" s="131"/>
      <c r="AU250" s="131"/>
      <c r="AV250" s="131"/>
      <c r="AW250" s="131"/>
      <c r="AX250" s="131"/>
      <c r="AY250" s="131"/>
      <c r="AZ250" s="131"/>
      <c r="BA250" s="131"/>
      <c r="BB250"/>
      <c r="BC250" s="341"/>
      <c r="BD250" s="463"/>
    </row>
    <row r="251" spans="1:1007 1025:2033 2051:3059 3077:4085 4103:5111 5129:6137 6155:7163 7181:8189 8207:9215 9233:10236 10241:11262 11267:12288 12293:13309 13314:14335 14340:16359">
      <c r="A251" s="105" t="s">
        <v>285</v>
      </c>
      <c r="B251" s="335" t="s">
        <v>26</v>
      </c>
      <c r="C251" s="106">
        <v>1414</v>
      </c>
      <c r="D251" s="106">
        <v>1481</v>
      </c>
      <c r="E251" s="106">
        <v>1109</v>
      </c>
      <c r="F251" s="106">
        <v>1053</v>
      </c>
      <c r="G251" s="77">
        <f t="shared" ref="G251:G267" si="49">SUM(C251:F251)</f>
        <v>5057</v>
      </c>
      <c r="H251" s="106">
        <v>1206.89124036578</v>
      </c>
      <c r="I251" s="106">
        <v>1329.0493447132301</v>
      </c>
      <c r="J251" s="106">
        <v>1464.9274985570701</v>
      </c>
      <c r="K251" s="143">
        <v>1252.2371706679601</v>
      </c>
      <c r="L251" s="77">
        <v>5253.1052543040396</v>
      </c>
      <c r="M251" s="144">
        <v>1493.1244975407099</v>
      </c>
      <c r="N251" s="144">
        <v>1398.7709901958701</v>
      </c>
      <c r="O251" s="144">
        <v>1249.685716512422</v>
      </c>
      <c r="P251" s="144">
        <v>1313.4174634489</v>
      </c>
      <c r="Q251" s="77">
        <v>5454.9986676979124</v>
      </c>
      <c r="R251" s="144">
        <v>1321.5393689816724</v>
      </c>
      <c r="S251" s="144">
        <v>1505.2192225932342</v>
      </c>
      <c r="T251" s="144">
        <v>1317.9966140884508</v>
      </c>
      <c r="U251" s="144">
        <v>1178.3916121523625</v>
      </c>
      <c r="V251" s="77">
        <v>5323.1468178157102</v>
      </c>
      <c r="W251" s="144">
        <v>1365.78704094042</v>
      </c>
      <c r="X251" s="144">
        <v>1479.0330730744251</v>
      </c>
      <c r="Y251" s="144">
        <v>1400.8231339005702</v>
      </c>
      <c r="Z251" s="144">
        <v>1422.3782403846999</v>
      </c>
      <c r="AA251" s="77">
        <v>5668.0214883001154</v>
      </c>
      <c r="AB251" s="144">
        <v>1483.5170096290356</v>
      </c>
      <c r="AC251" s="144">
        <v>1787.7230384746199</v>
      </c>
      <c r="AD251" s="144">
        <v>1566.5036438007801</v>
      </c>
      <c r="AE251" s="144">
        <v>1437.9081376089243</v>
      </c>
      <c r="AF251" s="77">
        <v>6275.6518295133701</v>
      </c>
      <c r="AG251" s="144">
        <v>1663.7494913399401</v>
      </c>
      <c r="AH251" s="144">
        <v>1576.98746478981</v>
      </c>
      <c r="AI251" s="144">
        <v>1528.4589459410608</v>
      </c>
      <c r="AJ251" s="144">
        <v>1561.5218441204083</v>
      </c>
      <c r="AK251" s="77">
        <v>6330.7177461912088</v>
      </c>
      <c r="AL251" s="144">
        <v>1736.63699790806</v>
      </c>
      <c r="AM251" s="144">
        <v>1736.63699790806</v>
      </c>
      <c r="AN251" s="144">
        <v>1892.1012675085831</v>
      </c>
      <c r="AO251" s="144">
        <v>1892.1012675085831</v>
      </c>
      <c r="AP251" s="144">
        <v>1607.8089183070649</v>
      </c>
      <c r="AQ251" s="353">
        <v>1607.8089183070651</v>
      </c>
      <c r="AR251" s="144">
        <v>1775.0607788364387</v>
      </c>
      <c r="AS251" s="353">
        <f>AU251-AM251-AO251-AQ251</f>
        <v>1775.0607788364387</v>
      </c>
      <c r="AT251" s="77">
        <v>7011.6079625601469</v>
      </c>
      <c r="AU251" s="77">
        <v>7011.6079625601469</v>
      </c>
      <c r="AV251" s="144">
        <v>2082.9467291335345</v>
      </c>
      <c r="AW251" s="144">
        <v>1921.2880570366165</v>
      </c>
      <c r="AX251" s="144">
        <v>1886.9695695064343</v>
      </c>
      <c r="AY251" s="144">
        <v>1926.8009895709913</v>
      </c>
      <c r="AZ251" s="77">
        <v>7818.0053452475759</v>
      </c>
      <c r="BA251" s="144">
        <v>2258.8678788740499</v>
      </c>
      <c r="BB251"/>
      <c r="BC251" s="165">
        <f t="shared" ref="BC251:BC267" si="50">IF(ISERROR($BA251/AV251),"ns",IF($BA251/AV251&gt;200%,"x"&amp;(ROUND($BA251/AV251,1)),IF($BA251/AV251&lt;0,"ns",$BA251/AV251-1)))</f>
        <v>8.4457824715322927E-2</v>
      </c>
      <c r="BD251" s="463"/>
    </row>
    <row r="252" spans="1:1007 1025:2033 2051:3059 3077:4085 4103:5111 5129:6137 6155:7163 7181:8189 8207:9215 9233:10236 10241:11262 11267:12288 12293:13309 13314:14335 14340:16359">
      <c r="A252" s="111" t="s">
        <v>286</v>
      </c>
      <c r="B252" s="336" t="s">
        <v>287</v>
      </c>
      <c r="C252" s="108">
        <v>6</v>
      </c>
      <c r="D252" s="108">
        <v>82</v>
      </c>
      <c r="E252" s="108">
        <v>50</v>
      </c>
      <c r="F252" s="108">
        <v>-62</v>
      </c>
      <c r="G252" s="78">
        <f t="shared" si="49"/>
        <v>76</v>
      </c>
      <c r="H252" s="108">
        <f t="shared" ref="H252:L252" si="51">H274</f>
        <v>0</v>
      </c>
      <c r="I252" s="108">
        <f t="shared" si="51"/>
        <v>0</v>
      </c>
      <c r="J252" s="108">
        <f t="shared" si="51"/>
        <v>0</v>
      </c>
      <c r="K252" s="145">
        <f t="shared" si="51"/>
        <v>0</v>
      </c>
      <c r="L252" s="78">
        <f t="shared" si="51"/>
        <v>0</v>
      </c>
      <c r="M252" s="146">
        <v>0</v>
      </c>
      <c r="N252" s="146">
        <v>0</v>
      </c>
      <c r="O252" s="146">
        <v>0</v>
      </c>
      <c r="P252" s="146">
        <v>0</v>
      </c>
      <c r="Q252" s="78">
        <v>0</v>
      </c>
      <c r="R252" s="146">
        <v>0</v>
      </c>
      <c r="S252" s="146">
        <v>0</v>
      </c>
      <c r="T252" s="146">
        <v>0</v>
      </c>
      <c r="U252" s="146">
        <v>0</v>
      </c>
      <c r="V252" s="78">
        <v>0</v>
      </c>
      <c r="W252" s="146">
        <v>0</v>
      </c>
      <c r="X252" s="146">
        <v>0</v>
      </c>
      <c r="Y252" s="146">
        <v>0</v>
      </c>
      <c r="Z252" s="146">
        <v>0</v>
      </c>
      <c r="AA252" s="78">
        <v>0</v>
      </c>
      <c r="AB252" s="146">
        <v>0</v>
      </c>
      <c r="AC252" s="146">
        <v>0</v>
      </c>
      <c r="AD252" s="146">
        <v>0</v>
      </c>
      <c r="AE252" s="146">
        <v>0</v>
      </c>
      <c r="AF252" s="78">
        <v>0</v>
      </c>
      <c r="AG252" s="146">
        <v>0</v>
      </c>
      <c r="AH252" s="146">
        <v>0</v>
      </c>
      <c r="AI252" s="146">
        <v>0</v>
      </c>
      <c r="AJ252" s="146">
        <v>0</v>
      </c>
      <c r="AK252" s="78">
        <v>0</v>
      </c>
      <c r="AL252" s="146">
        <v>0</v>
      </c>
      <c r="AM252" s="146">
        <f t="shared" ref="AM252:AO252" si="52">AM274</f>
        <v>0</v>
      </c>
      <c r="AN252" s="146">
        <v>0</v>
      </c>
      <c r="AO252" s="146">
        <f t="shared" si="52"/>
        <v>0</v>
      </c>
      <c r="AP252" s="146">
        <v>0</v>
      </c>
      <c r="AQ252" s="350">
        <f t="shared" ref="AQ252" si="53">AQ274</f>
        <v>0</v>
      </c>
      <c r="AR252" s="146">
        <v>0</v>
      </c>
      <c r="AS252" s="350">
        <f t="shared" ref="AS252:AS266" si="54">AU252-AM252-AO252-AQ252</f>
        <v>0</v>
      </c>
      <c r="AT252" s="78">
        <v>0</v>
      </c>
      <c r="AU252" s="78">
        <v>0</v>
      </c>
      <c r="AV252" s="146">
        <v>0</v>
      </c>
      <c r="AW252" s="146">
        <v>0</v>
      </c>
      <c r="AX252" s="146">
        <v>0</v>
      </c>
      <c r="AY252" s="146">
        <v>0</v>
      </c>
      <c r="AZ252" s="97">
        <v>0</v>
      </c>
      <c r="BA252" s="146">
        <f t="shared" ref="BA252" si="55">BA274</f>
        <v>0</v>
      </c>
      <c r="BB252"/>
      <c r="BC252" s="165" t="str">
        <f t="shared" si="50"/>
        <v>ns</v>
      </c>
      <c r="BD252" s="463"/>
    </row>
    <row r="253" spans="1:1007 1025:2033 2051:3059 3077:4085 4103:5111 5129:6137 6155:7163 7181:8189 8207:9215 9233:10236 10241:11262 11267:12288 12293:13309 13314:14335 14340:16359">
      <c r="A253" s="21" t="s">
        <v>288</v>
      </c>
      <c r="B253" s="329" t="s">
        <v>28</v>
      </c>
      <c r="C253" s="98">
        <v>-873</v>
      </c>
      <c r="D253" s="98">
        <v>-720</v>
      </c>
      <c r="E253" s="98">
        <v>-713</v>
      </c>
      <c r="F253" s="98">
        <v>-830</v>
      </c>
      <c r="G253" s="103">
        <f t="shared" si="49"/>
        <v>-3136</v>
      </c>
      <c r="H253" s="92">
        <v>-910.65055064431397</v>
      </c>
      <c r="I253" s="92">
        <v>-752.47654182963402</v>
      </c>
      <c r="J253" s="92">
        <v>-738.11329358550404</v>
      </c>
      <c r="K253" s="92">
        <v>-785.65060491378301</v>
      </c>
      <c r="L253" s="93">
        <v>-3186.8909909732402</v>
      </c>
      <c r="M253" s="92">
        <v>-945.48076975806703</v>
      </c>
      <c r="N253" s="92">
        <v>-735.77491390627802</v>
      </c>
      <c r="O253" s="92">
        <v>-741.05299801067395</v>
      </c>
      <c r="P253" s="92">
        <v>-815.83270183597199</v>
      </c>
      <c r="Q253" s="93">
        <v>-3238.1413835109902</v>
      </c>
      <c r="R253" s="92">
        <v>-950.07188185602502</v>
      </c>
      <c r="S253" s="92">
        <v>-802.72494609214095</v>
      </c>
      <c r="T253" s="92">
        <v>-772.78597525319901</v>
      </c>
      <c r="U253" s="92">
        <v>-813.23053291143799</v>
      </c>
      <c r="V253" s="93">
        <v>-3338.8133361127998</v>
      </c>
      <c r="W253" s="92">
        <v>-1004.6428397252701</v>
      </c>
      <c r="X253" s="92">
        <v>-788.32528029893501</v>
      </c>
      <c r="Y253" s="92">
        <v>-802.85877905083601</v>
      </c>
      <c r="Z253" s="92">
        <v>-886.85297997720397</v>
      </c>
      <c r="AA253" s="93">
        <v>-3482.6798790522398</v>
      </c>
      <c r="AB253" s="92">
        <v>-1080.0878560608298</v>
      </c>
      <c r="AC253" s="92">
        <v>-912.42982110329092</v>
      </c>
      <c r="AD253" s="92">
        <v>-867.28194535801799</v>
      </c>
      <c r="AE253" s="92">
        <v>-904.47330884118196</v>
      </c>
      <c r="AF253" s="93">
        <v>-3764.2729313633199</v>
      </c>
      <c r="AG253" s="92">
        <v>-1237.64309883594</v>
      </c>
      <c r="AH253" s="92">
        <v>-900.81303760075798</v>
      </c>
      <c r="AI253" s="92">
        <v>-895.71932427358206</v>
      </c>
      <c r="AJ253" s="92">
        <v>-951.5443235555947</v>
      </c>
      <c r="AK253" s="93">
        <v>-3985.7197842658816</v>
      </c>
      <c r="AL253" s="92">
        <v>-1409.0287574204399</v>
      </c>
      <c r="AM253" s="92">
        <v>-1409.0287574204399</v>
      </c>
      <c r="AN253" s="92">
        <v>-959.93449588167903</v>
      </c>
      <c r="AO253" s="92">
        <v>-959.93449588167709</v>
      </c>
      <c r="AP253" s="92">
        <v>-977.66136380447597</v>
      </c>
      <c r="AQ253" s="346">
        <v>-977.66136380448006</v>
      </c>
      <c r="AR253" s="92">
        <v>-1000.36488175615</v>
      </c>
      <c r="AS253" s="406">
        <f t="shared" si="54"/>
        <v>-1000.3648817561432</v>
      </c>
      <c r="AT253" s="93">
        <v>-4346.9894988627402</v>
      </c>
      <c r="AU253" s="93">
        <v>-4346.9894988627402</v>
      </c>
      <c r="AV253" s="92">
        <v>-1434.80885022856</v>
      </c>
      <c r="AW253" s="92">
        <v>-1036.2446087442904</v>
      </c>
      <c r="AX253" s="92">
        <v>-1139.3460503055328</v>
      </c>
      <c r="AY253" s="92">
        <v>-1208.8074401855099</v>
      </c>
      <c r="AZ253" s="93">
        <v>-4819.2069494638927</v>
      </c>
      <c r="BA253" s="92">
        <v>-1277.5288798782201</v>
      </c>
      <c r="BB253"/>
      <c r="BC253" s="165">
        <f t="shared" si="50"/>
        <v>-0.10961736842178371</v>
      </c>
      <c r="BD253" s="463"/>
    </row>
    <row r="254" spans="1:1007 1025:2033 2051:3059 3077:4085 4103:5111 5129:6137 6155:7163 7181:8189 8207:9215 9233:10236 10241:11262 11267:12288 12293:13309 13314:14335 14340:16359">
      <c r="A254" s="94" t="s">
        <v>289</v>
      </c>
      <c r="B254" s="330" t="s">
        <v>30</v>
      </c>
      <c r="C254" s="95"/>
      <c r="D254" s="95"/>
      <c r="E254" s="95"/>
      <c r="F254" s="96"/>
      <c r="G254" s="97"/>
      <c r="H254" s="96">
        <v>-132</v>
      </c>
      <c r="I254" s="96">
        <v>-17.049999999999983</v>
      </c>
      <c r="J254" s="96">
        <v>0</v>
      </c>
      <c r="K254" s="96">
        <v>0</v>
      </c>
      <c r="L254" s="97">
        <v>-149.04999999999998</v>
      </c>
      <c r="M254" s="96">
        <v>-132.66</v>
      </c>
      <c r="N254" s="96">
        <v>-6.4799999999999782</v>
      </c>
      <c r="O254" s="96">
        <v>0</v>
      </c>
      <c r="P254" s="96">
        <v>0</v>
      </c>
      <c r="Q254" s="97">
        <v>-139.13999999999999</v>
      </c>
      <c r="R254" s="96">
        <v>-167.60560151104949</v>
      </c>
      <c r="S254" s="96">
        <v>-1.9357239663183701</v>
      </c>
      <c r="T254" s="96">
        <v>0</v>
      </c>
      <c r="U254" s="96">
        <v>0</v>
      </c>
      <c r="V254" s="97">
        <v>-169.54132547736785</v>
      </c>
      <c r="W254" s="96">
        <v>-185.5090039666857</v>
      </c>
      <c r="X254" s="96">
        <v>8.2096688127015049</v>
      </c>
      <c r="Y254" s="96">
        <v>0</v>
      </c>
      <c r="Z254" s="96">
        <v>5.6398418735170708E-7</v>
      </c>
      <c r="AA254" s="97">
        <v>-177.29933459</v>
      </c>
      <c r="AB254" s="96">
        <v>-199.61403759389529</v>
      </c>
      <c r="AC254" s="96">
        <v>-60.480091173117131</v>
      </c>
      <c r="AD254" s="96">
        <v>0</v>
      </c>
      <c r="AE254" s="96">
        <v>0</v>
      </c>
      <c r="AF254" s="97">
        <v>-260.09412876701242</v>
      </c>
      <c r="AG254" s="96">
        <v>-328.07143724532762</v>
      </c>
      <c r="AH254" s="96">
        <v>-6.5831934650994128E-2</v>
      </c>
      <c r="AI254" s="96">
        <v>0</v>
      </c>
      <c r="AJ254" s="96">
        <v>0</v>
      </c>
      <c r="AK254" s="97">
        <v>-328.1372691799786</v>
      </c>
      <c r="AL254" s="96">
        <v>-441.36866512362462</v>
      </c>
      <c r="AM254" s="96">
        <v>-441.36866512362462</v>
      </c>
      <c r="AN254" s="96">
        <v>-0.61740319525988951</v>
      </c>
      <c r="AO254" s="96">
        <v>-0.61740319525988951</v>
      </c>
      <c r="AP254" s="96">
        <v>0</v>
      </c>
      <c r="AQ254" s="347">
        <v>0</v>
      </c>
      <c r="AR254" s="96">
        <v>0</v>
      </c>
      <c r="AS254" s="347">
        <f t="shared" si="54"/>
        <v>-7.1054273576010019E-15</v>
      </c>
      <c r="AT254" s="97">
        <v>-441.98606831888452</v>
      </c>
      <c r="AU254" s="97">
        <v>-441.98606831888452</v>
      </c>
      <c r="AV254" s="96">
        <v>-313.73430286409092</v>
      </c>
      <c r="AW254" s="96">
        <v>1.5063852440909216</v>
      </c>
      <c r="AX254" s="96">
        <v>0</v>
      </c>
      <c r="AY254" s="96">
        <v>0</v>
      </c>
      <c r="AZ254" s="97">
        <v>-312.22791761999997</v>
      </c>
      <c r="BA254" s="96">
        <v>0</v>
      </c>
      <c r="BB254"/>
      <c r="BC254" s="165">
        <f t="shared" si="50"/>
        <v>-1</v>
      </c>
      <c r="BD254" s="463"/>
    </row>
    <row r="255" spans="1:1007 1025:2033 2051:3059 3077:4085 4103:5111 5129:6137 6155:7163 7181:8189 8207:9215 9233:10236 10241:11262 11267:12288 12293:13309 13314:14335 14340:16359">
      <c r="A255" s="21" t="s">
        <v>290</v>
      </c>
      <c r="B255" s="328" t="s">
        <v>32</v>
      </c>
      <c r="C255" s="60">
        <v>541</v>
      </c>
      <c r="D255" s="60">
        <v>761</v>
      </c>
      <c r="E255" s="60">
        <v>396</v>
      </c>
      <c r="F255" s="60">
        <v>223</v>
      </c>
      <c r="G255" s="61">
        <f t="shared" si="49"/>
        <v>1921</v>
      </c>
      <c r="H255" s="60">
        <v>296.24068972146199</v>
      </c>
      <c r="I255" s="60">
        <v>576.57280288359698</v>
      </c>
      <c r="J255" s="60">
        <v>726.81420497156296</v>
      </c>
      <c r="K255" s="60">
        <v>466.586565754177</v>
      </c>
      <c r="L255" s="61">
        <v>2066.2142633307999</v>
      </c>
      <c r="M255" s="134">
        <v>547.64372778264601</v>
      </c>
      <c r="N255" s="134">
        <v>662.99607628959404</v>
      </c>
      <c r="O255" s="134">
        <v>508.63271850174402</v>
      </c>
      <c r="P255" s="134">
        <v>497.58476161293305</v>
      </c>
      <c r="Q255" s="61">
        <v>2216.8572841869118</v>
      </c>
      <c r="R255" s="134">
        <v>371.46748712565034</v>
      </c>
      <c r="S255" s="134">
        <v>702.4942765010893</v>
      </c>
      <c r="T255" s="134">
        <v>545.21063883525176</v>
      </c>
      <c r="U255" s="134">
        <v>365.16107924092171</v>
      </c>
      <c r="V255" s="61">
        <v>1984.3334817029101</v>
      </c>
      <c r="W255" s="134">
        <v>361.144201215149</v>
      </c>
      <c r="X255" s="134">
        <v>690.70779277549025</v>
      </c>
      <c r="Y255" s="134">
        <v>597.96435484972903</v>
      </c>
      <c r="Z255" s="134">
        <v>535.52526040749899</v>
      </c>
      <c r="AA255" s="61">
        <v>2185.3416092478651</v>
      </c>
      <c r="AB255" s="134">
        <v>403.42915356821049</v>
      </c>
      <c r="AC255" s="134">
        <v>875.29321737133102</v>
      </c>
      <c r="AD255" s="134">
        <v>699.221698442763</v>
      </c>
      <c r="AE255" s="134">
        <v>533.43482876773953</v>
      </c>
      <c r="AF255" s="61">
        <v>2511.3788981500402</v>
      </c>
      <c r="AG255" s="134">
        <v>426.10639250399402</v>
      </c>
      <c r="AH255" s="134">
        <v>676.17442718904704</v>
      </c>
      <c r="AI255" s="134">
        <v>632.73962166747992</v>
      </c>
      <c r="AJ255" s="134">
        <v>609.97752056481056</v>
      </c>
      <c r="AK255" s="61">
        <v>2344.9979619253272</v>
      </c>
      <c r="AL255" s="134">
        <v>327.60824048761702</v>
      </c>
      <c r="AM255" s="134">
        <v>327.60824048761702</v>
      </c>
      <c r="AN255" s="134">
        <v>932.16677162690303</v>
      </c>
      <c r="AO255" s="134">
        <v>932.16677162690598</v>
      </c>
      <c r="AP255" s="134">
        <v>630.14755450258792</v>
      </c>
      <c r="AQ255" s="348">
        <v>630.14755450258508</v>
      </c>
      <c r="AR255" s="134">
        <v>774.6958970802857</v>
      </c>
      <c r="AS255" s="348">
        <f t="shared" si="54"/>
        <v>774.69589708028866</v>
      </c>
      <c r="AT255" s="61">
        <v>2664.6184636973967</v>
      </c>
      <c r="AU255" s="61">
        <v>2664.6184636973967</v>
      </c>
      <c r="AV255" s="134">
        <v>648.13787890496917</v>
      </c>
      <c r="AW255" s="134">
        <v>885.04344829232684</v>
      </c>
      <c r="AX255" s="134">
        <v>747.62351920090555</v>
      </c>
      <c r="AY255" s="134">
        <v>717.99354938547629</v>
      </c>
      <c r="AZ255" s="61">
        <v>2998.7983957836732</v>
      </c>
      <c r="BA255" s="134">
        <v>981.33899899582593</v>
      </c>
      <c r="BB255"/>
      <c r="BC255" s="165">
        <f t="shared" si="50"/>
        <v>0.51408987336737821</v>
      </c>
      <c r="BD255" s="463"/>
    </row>
    <row r="256" spans="1:1007 1025:2033 2051:3059 3077:4085 4103:5111 5129:6137 6155:7163 7181:8189 8207:9215 9233:10236 10241:11262 11267:12288 12293:13309 13314:14335 14340:16359">
      <c r="A256" s="21" t="s">
        <v>291</v>
      </c>
      <c r="B256" s="329" t="s">
        <v>34</v>
      </c>
      <c r="C256" s="98">
        <v>-81</v>
      </c>
      <c r="D256" s="98">
        <v>-384</v>
      </c>
      <c r="E256" s="98">
        <v>-78</v>
      </c>
      <c r="F256" s="98">
        <v>-112</v>
      </c>
      <c r="G256" s="103">
        <f t="shared" si="49"/>
        <v>-655</v>
      </c>
      <c r="H256" s="92">
        <v>-121.822</v>
      </c>
      <c r="I256" s="92">
        <v>-165.97300000000001</v>
      </c>
      <c r="J256" s="92">
        <v>-165.99</v>
      </c>
      <c r="K256" s="92">
        <v>-103.38800000000001</v>
      </c>
      <c r="L256" s="93">
        <v>-557.173</v>
      </c>
      <c r="M256" s="92">
        <v>-146.202</v>
      </c>
      <c r="N256" s="92">
        <v>-81.376000000000005</v>
      </c>
      <c r="O256" s="92">
        <v>-53.6708203081485</v>
      </c>
      <c r="P256" s="92">
        <v>-37.122971957903999</v>
      </c>
      <c r="Q256" s="93">
        <v>-318.37179226605201</v>
      </c>
      <c r="R256" s="92">
        <v>-64.389440506175902</v>
      </c>
      <c r="S256" s="92">
        <v>45.20443279237</v>
      </c>
      <c r="T256" s="92">
        <v>56.818065759388098</v>
      </c>
      <c r="U256" s="92">
        <v>26.397072585282199</v>
      </c>
      <c r="V256" s="93">
        <v>64.030130630864505</v>
      </c>
      <c r="W256" s="92">
        <v>9.6425764471959301</v>
      </c>
      <c r="X256" s="92">
        <v>-69.084094929582804</v>
      </c>
      <c r="Y256" s="92">
        <v>-45.344404428824099</v>
      </c>
      <c r="Z256" s="92">
        <v>-54.832077890202697</v>
      </c>
      <c r="AA256" s="93">
        <v>-159.61800080141401</v>
      </c>
      <c r="AB256" s="92">
        <v>-159.528452770749</v>
      </c>
      <c r="AC256" s="92">
        <v>-341.674911093699</v>
      </c>
      <c r="AD256" s="92">
        <v>-217.42308244668999</v>
      </c>
      <c r="AE256" s="92">
        <v>-110.633990573161</v>
      </c>
      <c r="AF256" s="93">
        <v>-829.26043688430002</v>
      </c>
      <c r="AG256" s="92">
        <v>-67.290000000000006</v>
      </c>
      <c r="AH256" s="92">
        <v>40.707824760229499</v>
      </c>
      <c r="AI256" s="92">
        <v>-11.737073530943899</v>
      </c>
      <c r="AJ256" s="92">
        <v>-1.14704431737973</v>
      </c>
      <c r="AK256" s="93">
        <v>-39.466293088094197</v>
      </c>
      <c r="AL256" s="92">
        <v>-278.31799999999998</v>
      </c>
      <c r="AM256" s="92">
        <v>-278.31799999999998</v>
      </c>
      <c r="AN256" s="92">
        <v>76.414000000000001</v>
      </c>
      <c r="AO256" s="92">
        <v>76.413999999999987</v>
      </c>
      <c r="AP256" s="92">
        <v>-33.863</v>
      </c>
      <c r="AQ256" s="346">
        <v>-33.863</v>
      </c>
      <c r="AR256" s="92">
        <v>-14.9009120169368</v>
      </c>
      <c r="AS256" s="406">
        <f t="shared" si="54"/>
        <v>-14.900912016937014</v>
      </c>
      <c r="AT256" s="93">
        <v>-250.66791201693701</v>
      </c>
      <c r="AU256" s="93">
        <v>-250.66791201693701</v>
      </c>
      <c r="AV256" s="92">
        <v>-36.003999999999998</v>
      </c>
      <c r="AW256" s="92">
        <v>-32.375287823312554</v>
      </c>
      <c r="AX256" s="92">
        <v>-12.901601451827888</v>
      </c>
      <c r="AY256" s="92">
        <v>-38.623592617261899</v>
      </c>
      <c r="AZ256" s="93">
        <v>-119.90448189239982</v>
      </c>
      <c r="BA256" s="92">
        <v>33.245389973597099</v>
      </c>
      <c r="BB256"/>
      <c r="BC256" s="165" t="str">
        <f t="shared" si="50"/>
        <v>ns</v>
      </c>
      <c r="BD256" s="463"/>
    </row>
    <row r="257" spans="1:56">
      <c r="A257" s="94" t="s">
        <v>292</v>
      </c>
      <c r="B257" s="330" t="s">
        <v>36</v>
      </c>
      <c r="C257" s="95"/>
      <c r="D257" s="95"/>
      <c r="E257" s="95"/>
      <c r="F257" s="96"/>
      <c r="G257" s="97"/>
      <c r="H257" s="96">
        <v>0</v>
      </c>
      <c r="I257" s="96">
        <v>-50</v>
      </c>
      <c r="J257" s="96">
        <v>-50</v>
      </c>
      <c r="K257" s="96">
        <v>0</v>
      </c>
      <c r="L257" s="97">
        <v>-100</v>
      </c>
      <c r="M257" s="96">
        <v>-40</v>
      </c>
      <c r="N257" s="96">
        <v>0</v>
      </c>
      <c r="O257" s="96">
        <v>-75</v>
      </c>
      <c r="P257" s="96">
        <v>0</v>
      </c>
      <c r="Q257" s="97">
        <v>-115</v>
      </c>
      <c r="R257" s="96">
        <v>0</v>
      </c>
      <c r="S257" s="96">
        <v>0</v>
      </c>
      <c r="T257" s="96">
        <v>0</v>
      </c>
      <c r="U257" s="96">
        <v>0</v>
      </c>
      <c r="V257" s="97">
        <v>0</v>
      </c>
      <c r="W257" s="96">
        <v>0</v>
      </c>
      <c r="X257" s="96">
        <v>0</v>
      </c>
      <c r="Y257" s="96">
        <v>0</v>
      </c>
      <c r="Z257" s="96">
        <v>0</v>
      </c>
      <c r="AA257" s="97">
        <v>0</v>
      </c>
      <c r="AB257" s="96">
        <v>0</v>
      </c>
      <c r="AC257" s="96">
        <v>0</v>
      </c>
      <c r="AD257" s="96">
        <v>0</v>
      </c>
      <c r="AE257" s="96">
        <v>0</v>
      </c>
      <c r="AF257" s="97">
        <v>0</v>
      </c>
      <c r="AG257" s="96">
        <v>0</v>
      </c>
      <c r="AH257" s="96">
        <v>0</v>
      </c>
      <c r="AI257" s="96">
        <v>0</v>
      </c>
      <c r="AJ257" s="96">
        <v>0</v>
      </c>
      <c r="AK257" s="97">
        <v>0</v>
      </c>
      <c r="AL257" s="96">
        <v>0</v>
      </c>
      <c r="AM257" s="96">
        <v>0</v>
      </c>
      <c r="AN257" s="96">
        <v>0</v>
      </c>
      <c r="AO257" s="96">
        <v>0</v>
      </c>
      <c r="AP257" s="96">
        <v>0</v>
      </c>
      <c r="AQ257" s="347">
        <v>0</v>
      </c>
      <c r="AR257" s="96">
        <v>0</v>
      </c>
      <c r="AS257" s="347">
        <f t="shared" si="54"/>
        <v>0</v>
      </c>
      <c r="AT257" s="97">
        <v>0</v>
      </c>
      <c r="AU257" s="97">
        <v>0</v>
      </c>
      <c r="AV257" s="96">
        <v>0</v>
      </c>
      <c r="AW257" s="96">
        <v>-2.1313869999999998E-12</v>
      </c>
      <c r="AX257" s="96">
        <v>0</v>
      </c>
      <c r="AY257" s="96">
        <v>0</v>
      </c>
      <c r="AZ257" s="97">
        <v>-2.1313869999999998E-12</v>
      </c>
      <c r="BA257" s="96">
        <v>0</v>
      </c>
      <c r="BB257"/>
      <c r="BC257" s="165" t="str">
        <f t="shared" si="50"/>
        <v>ns</v>
      </c>
      <c r="BD257" s="463"/>
    </row>
    <row r="258" spans="1:56">
      <c r="A258" s="21" t="s">
        <v>293</v>
      </c>
      <c r="B258" s="329" t="s">
        <v>38</v>
      </c>
      <c r="C258" s="98">
        <v>64</v>
      </c>
      <c r="D258" s="98">
        <v>-45</v>
      </c>
      <c r="E258" s="98">
        <v>59</v>
      </c>
      <c r="F258" s="98">
        <v>-18</v>
      </c>
      <c r="G258" s="103">
        <f t="shared" si="49"/>
        <v>60</v>
      </c>
      <c r="H258" s="98">
        <v>62.100999999999999</v>
      </c>
      <c r="I258" s="98">
        <v>61.185000000000002</v>
      </c>
      <c r="J258" s="98">
        <v>59.002000000000002</v>
      </c>
      <c r="K258" s="98">
        <v>29.196999999999999</v>
      </c>
      <c r="L258" s="103">
        <v>211.48500000000001</v>
      </c>
      <c r="M258" s="135">
        <v>69.349000000000004</v>
      </c>
      <c r="N258" s="135">
        <v>59.651000000000003</v>
      </c>
      <c r="O258" s="135">
        <v>46.120000000000005</v>
      </c>
      <c r="P258" s="135">
        <v>-8.0000000000000071E-2</v>
      </c>
      <c r="Q258" s="103">
        <v>175.04000000000002</v>
      </c>
      <c r="R258" s="135">
        <v>1.0660000000000001</v>
      </c>
      <c r="S258" s="135">
        <v>-0.26600000000000001</v>
      </c>
      <c r="T258" s="135">
        <v>0.97</v>
      </c>
      <c r="U258" s="135">
        <v>-1.39</v>
      </c>
      <c r="V258" s="103">
        <v>0.38</v>
      </c>
      <c r="W258" s="135">
        <v>-0.192</v>
      </c>
      <c r="X258" s="135">
        <v>-0.95899999999999996</v>
      </c>
      <c r="Y258" s="135">
        <v>2.1989999999999998</v>
      </c>
      <c r="Z258" s="135">
        <v>3.1429999999999998</v>
      </c>
      <c r="AA258" s="103">
        <v>4.1909999999999998</v>
      </c>
      <c r="AB258" s="135">
        <v>1.59483215520782</v>
      </c>
      <c r="AC258" s="135">
        <v>2.7461653463257498</v>
      </c>
      <c r="AD258" s="135">
        <v>0.34001566985766501</v>
      </c>
      <c r="AE258" s="135">
        <v>2.3078529489203299</v>
      </c>
      <c r="AF258" s="103">
        <v>6.9888661203115596</v>
      </c>
      <c r="AG258" s="135">
        <v>1.57366752302855</v>
      </c>
      <c r="AH258" s="135">
        <v>1.8052546692900999</v>
      </c>
      <c r="AI258" s="135">
        <v>2.1086923931546</v>
      </c>
      <c r="AJ258" s="135">
        <v>2.0645367272055801</v>
      </c>
      <c r="AK258" s="103">
        <v>7.5521513126788298</v>
      </c>
      <c r="AL258" s="135">
        <v>2.8691409503337799</v>
      </c>
      <c r="AM258" s="135">
        <v>2.8691409503337799</v>
      </c>
      <c r="AN258" s="135">
        <v>3.2440560652441301</v>
      </c>
      <c r="AO258" s="135">
        <v>3.2440560652441301</v>
      </c>
      <c r="AP258" s="135">
        <v>5.0726097594725799</v>
      </c>
      <c r="AQ258" s="349">
        <v>5.0726097594725896</v>
      </c>
      <c r="AR258" s="135">
        <v>4.2367150043474897</v>
      </c>
      <c r="AS258" s="408">
        <f t="shared" si="54"/>
        <v>4.2367150043475004</v>
      </c>
      <c r="AT258" s="103">
        <v>15.422521779398</v>
      </c>
      <c r="AU258" s="103">
        <v>15.422521779398</v>
      </c>
      <c r="AV258" s="135">
        <v>3.6286345459626501</v>
      </c>
      <c r="AW258" s="135">
        <v>7.264823494351873</v>
      </c>
      <c r="AX258" s="135">
        <v>5.8287906606848203</v>
      </c>
      <c r="AY258" s="135">
        <v>4.6992235021942896</v>
      </c>
      <c r="AZ258" s="103">
        <v>21.42147220319363</v>
      </c>
      <c r="BA258" s="135">
        <v>4.00507118565507</v>
      </c>
      <c r="BB258"/>
      <c r="BC258" s="165">
        <f t="shared" si="50"/>
        <v>0.10374057649626267</v>
      </c>
      <c r="BD258" s="463"/>
    </row>
    <row r="259" spans="1:56">
      <c r="A259" s="21" t="s">
        <v>294</v>
      </c>
      <c r="B259" s="329" t="s">
        <v>40</v>
      </c>
      <c r="C259" s="98">
        <v>1</v>
      </c>
      <c r="D259" s="98">
        <v>0</v>
      </c>
      <c r="E259" s="98">
        <v>0</v>
      </c>
      <c r="F259" s="98">
        <v>-8</v>
      </c>
      <c r="G259" s="103">
        <f t="shared" si="49"/>
        <v>-7</v>
      </c>
      <c r="H259" s="98">
        <v>0.435</v>
      </c>
      <c r="I259" s="98">
        <v>0.372</v>
      </c>
      <c r="J259" s="98">
        <v>-7.0000000000000007E-2</v>
      </c>
      <c r="K259" s="98">
        <v>0.08</v>
      </c>
      <c r="L259" s="103">
        <v>0.81699999999999995</v>
      </c>
      <c r="M259" s="135">
        <v>-1.4E-2</v>
      </c>
      <c r="N259" s="135">
        <v>4.0000000000000001E-3</v>
      </c>
      <c r="O259" s="135">
        <v>2.3519999999999999</v>
      </c>
      <c r="P259" s="135">
        <v>10.285</v>
      </c>
      <c r="Q259" s="103">
        <v>12.627000000000001</v>
      </c>
      <c r="R259" s="135">
        <v>-4.0000000000000001E-3</v>
      </c>
      <c r="S259" s="135">
        <v>13.385</v>
      </c>
      <c r="T259" s="135">
        <v>0.63100000000000001</v>
      </c>
      <c r="U259" s="135">
        <v>-0.313</v>
      </c>
      <c r="V259" s="103">
        <v>13.699</v>
      </c>
      <c r="W259" s="135">
        <v>2.5419999999999998</v>
      </c>
      <c r="X259" s="135">
        <v>-0.01</v>
      </c>
      <c r="Y259" s="135">
        <v>-3.4409999999999998</v>
      </c>
      <c r="Z259" s="135">
        <v>13.166</v>
      </c>
      <c r="AA259" s="103">
        <v>12.257000000000001</v>
      </c>
      <c r="AB259" s="135">
        <v>-0.17899999999999999</v>
      </c>
      <c r="AC259" s="135">
        <v>-9.4E-2</v>
      </c>
      <c r="AD259" s="135">
        <v>1.1970000000000001</v>
      </c>
      <c r="AE259" s="135">
        <v>-2.5999999999999999E-2</v>
      </c>
      <c r="AF259" s="103">
        <v>0.89800000000000002</v>
      </c>
      <c r="AG259" s="135">
        <v>0.13900000000000001</v>
      </c>
      <c r="AH259" s="135">
        <v>-37.048999999999999</v>
      </c>
      <c r="AI259" s="135">
        <v>-2.5779999999999998</v>
      </c>
      <c r="AJ259" s="135">
        <v>0.4</v>
      </c>
      <c r="AK259" s="103">
        <v>-39.088000000000001</v>
      </c>
      <c r="AL259" s="135">
        <v>4.3999999999999997E-2</v>
      </c>
      <c r="AM259" s="135">
        <v>4.3999999999999997E-2</v>
      </c>
      <c r="AN259" s="135">
        <v>-0.95699999999999996</v>
      </c>
      <c r="AO259" s="135">
        <v>-0.95700000000000007</v>
      </c>
      <c r="AP259" s="135">
        <v>1.409</v>
      </c>
      <c r="AQ259" s="349">
        <v>1.409</v>
      </c>
      <c r="AR259" s="135">
        <v>-8.7739999999999991</v>
      </c>
      <c r="AS259" s="408">
        <f t="shared" si="54"/>
        <v>-8.7740000000000009</v>
      </c>
      <c r="AT259" s="103">
        <v>-8.2780000000000005</v>
      </c>
      <c r="AU259" s="103">
        <v>-8.2780000000000005</v>
      </c>
      <c r="AV259" s="135">
        <v>5</v>
      </c>
      <c r="AW259" s="135">
        <v>0.10299999999999999</v>
      </c>
      <c r="AX259" s="135">
        <v>-1.7935221608347411</v>
      </c>
      <c r="AY259" s="135">
        <v>-0.81002127437580895</v>
      </c>
      <c r="AZ259" s="103">
        <v>2.4994565647894591</v>
      </c>
      <c r="BA259" s="135">
        <v>0.11899999999999999</v>
      </c>
      <c r="BB259"/>
      <c r="BC259" s="165">
        <f t="shared" si="50"/>
        <v>-0.97619999999999996</v>
      </c>
      <c r="BD259" s="463"/>
    </row>
    <row r="260" spans="1:56">
      <c r="A260" s="21" t="s">
        <v>295</v>
      </c>
      <c r="B260" s="329" t="s">
        <v>42</v>
      </c>
      <c r="C260" s="98">
        <v>0</v>
      </c>
      <c r="D260" s="98">
        <v>0</v>
      </c>
      <c r="E260" s="98">
        <v>0</v>
      </c>
      <c r="F260" s="98">
        <v>0</v>
      </c>
      <c r="G260" s="103">
        <f t="shared" si="49"/>
        <v>0</v>
      </c>
      <c r="H260" s="98">
        <v>0</v>
      </c>
      <c r="I260" s="98">
        <v>0</v>
      </c>
      <c r="J260" s="98">
        <v>0</v>
      </c>
      <c r="K260" s="98">
        <v>0</v>
      </c>
      <c r="L260" s="103">
        <v>0</v>
      </c>
      <c r="M260" s="135">
        <v>0</v>
      </c>
      <c r="N260" s="135">
        <v>0</v>
      </c>
      <c r="O260" s="135">
        <v>0</v>
      </c>
      <c r="P260" s="135">
        <v>0</v>
      </c>
      <c r="Q260" s="103">
        <v>0</v>
      </c>
      <c r="R260" s="135">
        <v>0</v>
      </c>
      <c r="S260" s="135">
        <v>0</v>
      </c>
      <c r="T260" s="135">
        <v>0</v>
      </c>
      <c r="U260" s="135">
        <v>0</v>
      </c>
      <c r="V260" s="103">
        <v>0</v>
      </c>
      <c r="W260" s="135">
        <v>0</v>
      </c>
      <c r="X260" s="135">
        <v>0</v>
      </c>
      <c r="Y260" s="135">
        <v>0</v>
      </c>
      <c r="Z260" s="135">
        <v>0</v>
      </c>
      <c r="AA260" s="103">
        <v>0</v>
      </c>
      <c r="AB260" s="135">
        <v>0</v>
      </c>
      <c r="AC260" s="135">
        <v>0</v>
      </c>
      <c r="AD260" s="135">
        <v>0</v>
      </c>
      <c r="AE260" s="135">
        <v>0</v>
      </c>
      <c r="AF260" s="103">
        <v>0</v>
      </c>
      <c r="AG260" s="135">
        <v>0</v>
      </c>
      <c r="AH260" s="135">
        <v>0</v>
      </c>
      <c r="AI260" s="135">
        <v>6.1734623126250499E-2</v>
      </c>
      <c r="AJ260" s="135">
        <v>1.28287927261843E-3</v>
      </c>
      <c r="AK260" s="103">
        <v>6.3017502398868996E-2</v>
      </c>
      <c r="AL260" s="135">
        <v>0</v>
      </c>
      <c r="AM260" s="135">
        <v>0</v>
      </c>
      <c r="AN260" s="135">
        <v>0</v>
      </c>
      <c r="AO260" s="135">
        <v>0</v>
      </c>
      <c r="AP260" s="135">
        <v>0</v>
      </c>
      <c r="AQ260" s="349">
        <v>0</v>
      </c>
      <c r="AR260" s="135">
        <v>0</v>
      </c>
      <c r="AS260" s="408">
        <f t="shared" si="54"/>
        <v>0</v>
      </c>
      <c r="AT260" s="103">
        <v>0</v>
      </c>
      <c r="AU260" s="103">
        <v>0</v>
      </c>
      <c r="AV260" s="135">
        <v>0</v>
      </c>
      <c r="AW260" s="135">
        <v>0</v>
      </c>
      <c r="AX260" s="135">
        <v>0</v>
      </c>
      <c r="AY260" s="135">
        <v>0</v>
      </c>
      <c r="AZ260" s="103">
        <v>0</v>
      </c>
      <c r="BA260" s="135">
        <v>0</v>
      </c>
      <c r="BB260"/>
      <c r="BC260" s="165" t="str">
        <f t="shared" si="50"/>
        <v>ns</v>
      </c>
      <c r="BD260" s="463"/>
    </row>
    <row r="261" spans="1:56">
      <c r="A261" s="21" t="s">
        <v>296</v>
      </c>
      <c r="B261" s="328" t="s">
        <v>44</v>
      </c>
      <c r="C261" s="60">
        <v>525</v>
      </c>
      <c r="D261" s="60">
        <v>332</v>
      </c>
      <c r="E261" s="60">
        <v>377</v>
      </c>
      <c r="F261" s="60">
        <v>85</v>
      </c>
      <c r="G261" s="61">
        <f t="shared" si="49"/>
        <v>1319</v>
      </c>
      <c r="H261" s="60">
        <v>236.95468972146199</v>
      </c>
      <c r="I261" s="60">
        <v>472.15680288359698</v>
      </c>
      <c r="J261" s="60">
        <v>619.75620497156297</v>
      </c>
      <c r="K261" s="60">
        <v>392.47556575417701</v>
      </c>
      <c r="L261" s="61">
        <v>1721.3432633308</v>
      </c>
      <c r="M261" s="134">
        <v>470.77672778264605</v>
      </c>
      <c r="N261" s="134">
        <v>641.27507628959404</v>
      </c>
      <c r="O261" s="134">
        <v>503.43389819359601</v>
      </c>
      <c r="P261" s="134">
        <v>470.66678965502803</v>
      </c>
      <c r="Q261" s="61">
        <v>2086.1524919208618</v>
      </c>
      <c r="R261" s="134">
        <v>308.14004661947433</v>
      </c>
      <c r="S261" s="134">
        <v>760.8177092934593</v>
      </c>
      <c r="T261" s="134">
        <v>603.62970459463975</v>
      </c>
      <c r="U261" s="134">
        <v>389.85515182620469</v>
      </c>
      <c r="V261" s="61">
        <v>2062.4426123337798</v>
      </c>
      <c r="W261" s="134">
        <v>373.13677766234497</v>
      </c>
      <c r="X261" s="134">
        <v>620.65469784590823</v>
      </c>
      <c r="Y261" s="134">
        <v>551.37795042090511</v>
      </c>
      <c r="Z261" s="134">
        <v>497.00218251729598</v>
      </c>
      <c r="AA261" s="61">
        <v>2042.1716084464551</v>
      </c>
      <c r="AB261" s="134">
        <v>245.31653295266855</v>
      </c>
      <c r="AC261" s="134">
        <v>536.27047162395797</v>
      </c>
      <c r="AD261" s="134">
        <v>483.33563166593103</v>
      </c>
      <c r="AE261" s="134">
        <v>425.08269114349946</v>
      </c>
      <c r="AF261" s="61">
        <v>1690.0053273860601</v>
      </c>
      <c r="AG261" s="134">
        <v>360.52906002702201</v>
      </c>
      <c r="AH261" s="134">
        <v>681.63850661856702</v>
      </c>
      <c r="AI261" s="134">
        <v>620.59497515281691</v>
      </c>
      <c r="AJ261" s="134">
        <v>611.29629585390853</v>
      </c>
      <c r="AK261" s="61">
        <v>2274.0588376523174</v>
      </c>
      <c r="AL261" s="134">
        <v>52.203381437951208</v>
      </c>
      <c r="AM261" s="134">
        <v>52.203381437951208</v>
      </c>
      <c r="AN261" s="134">
        <v>1010.867827692153</v>
      </c>
      <c r="AO261" s="134">
        <v>1010.8678276921519</v>
      </c>
      <c r="AP261" s="134">
        <v>602.76616426205987</v>
      </c>
      <c r="AQ261" s="348">
        <v>602.76616426205487</v>
      </c>
      <c r="AR261" s="134">
        <v>755.25770006769676</v>
      </c>
      <c r="AS261" s="348">
        <f t="shared" si="54"/>
        <v>755.25770006769903</v>
      </c>
      <c r="AT261" s="61">
        <v>2421.0950734598568</v>
      </c>
      <c r="AU261" s="61">
        <v>2421.0950734598568</v>
      </c>
      <c r="AV261" s="134">
        <v>620.76251345093215</v>
      </c>
      <c r="AW261" s="134">
        <v>860.03598396336611</v>
      </c>
      <c r="AX261" s="134">
        <v>738.75718624892727</v>
      </c>
      <c r="AY261" s="134">
        <v>683.25915899603331</v>
      </c>
      <c r="AZ261" s="61">
        <v>2902.8148426592566</v>
      </c>
      <c r="BA261" s="134">
        <v>1018.7084601550799</v>
      </c>
      <c r="BB261"/>
      <c r="BC261" s="165">
        <f t="shared" si="50"/>
        <v>0.64105988696368543</v>
      </c>
      <c r="BD261" s="463"/>
    </row>
    <row r="262" spans="1:56">
      <c r="A262" s="21" t="s">
        <v>297</v>
      </c>
      <c r="B262" s="329" t="s">
        <v>46</v>
      </c>
      <c r="C262" s="98">
        <v>-181</v>
      </c>
      <c r="D262" s="98">
        <v>-217</v>
      </c>
      <c r="E262" s="98">
        <v>-53</v>
      </c>
      <c r="F262" s="98">
        <v>-3</v>
      </c>
      <c r="G262" s="103">
        <f t="shared" si="49"/>
        <v>-454</v>
      </c>
      <c r="H262" s="98">
        <v>-76.548721846194596</v>
      </c>
      <c r="I262" s="98">
        <v>-108.115424573317</v>
      </c>
      <c r="J262" s="98">
        <v>-96.984123229868004</v>
      </c>
      <c r="K262" s="98">
        <v>-109.89726348947799</v>
      </c>
      <c r="L262" s="103">
        <v>-391.54553313885697</v>
      </c>
      <c r="M262" s="135">
        <v>-109.8400688906344</v>
      </c>
      <c r="N262" s="135">
        <v>-175.99271377413299</v>
      </c>
      <c r="O262" s="135">
        <v>-201.14404189601825</v>
      </c>
      <c r="P262" s="135">
        <v>-176.32531800242401</v>
      </c>
      <c r="Q262" s="103">
        <v>-663.30214256321028</v>
      </c>
      <c r="R262" s="135">
        <v>-105.16208717833085</v>
      </c>
      <c r="S262" s="135">
        <v>-191.02587597352863</v>
      </c>
      <c r="T262" s="135">
        <v>-171.97562969135126</v>
      </c>
      <c r="U262" s="135">
        <v>-70.5295727138583</v>
      </c>
      <c r="V262" s="103">
        <v>-538.6931655570703</v>
      </c>
      <c r="W262" s="135">
        <v>-136.39622697750755</v>
      </c>
      <c r="X262" s="135">
        <v>-151.33520750680631</v>
      </c>
      <c r="Y262" s="135">
        <v>-63.871042381605101</v>
      </c>
      <c r="Z262" s="135">
        <v>-78.922530534933401</v>
      </c>
      <c r="AA262" s="103">
        <v>-430.52500740085287</v>
      </c>
      <c r="AB262" s="135">
        <v>-22.44335889865912</v>
      </c>
      <c r="AC262" s="135">
        <v>-74.413001953094494</v>
      </c>
      <c r="AD262" s="135">
        <v>-117.77767465581</v>
      </c>
      <c r="AE262" s="135">
        <v>-62.062438247754301</v>
      </c>
      <c r="AF262" s="103">
        <v>-276.69647375531764</v>
      </c>
      <c r="AG262" s="135">
        <v>-66.811170800957697</v>
      </c>
      <c r="AH262" s="135">
        <v>-162.278649603041</v>
      </c>
      <c r="AI262" s="135">
        <v>-137.54592425076623</v>
      </c>
      <c r="AJ262" s="135">
        <v>-162.60244074639499</v>
      </c>
      <c r="AK262" s="103">
        <v>-529.23818540115917</v>
      </c>
      <c r="AL262" s="135">
        <v>-78.901450161194404</v>
      </c>
      <c r="AM262" s="135">
        <v>-78.901450161194404</v>
      </c>
      <c r="AN262" s="135">
        <v>-183.97769405959119</v>
      </c>
      <c r="AO262" s="135">
        <v>-183.97769405959076</v>
      </c>
      <c r="AP262" s="135">
        <v>-156.26267132139628</v>
      </c>
      <c r="AQ262" s="349">
        <v>-156.26267132139623</v>
      </c>
      <c r="AR262" s="135">
        <v>-172.49953764113835</v>
      </c>
      <c r="AS262" s="408">
        <f t="shared" si="54"/>
        <v>-172.49953764113843</v>
      </c>
      <c r="AT262" s="103">
        <v>-591.64135318331978</v>
      </c>
      <c r="AU262" s="103">
        <v>-591.64135318331978</v>
      </c>
      <c r="AV262" s="135">
        <v>-191.66595043053832</v>
      </c>
      <c r="AW262" s="135">
        <v>-178.3915330492961</v>
      </c>
      <c r="AX262" s="135">
        <v>-203.06104081361062</v>
      </c>
      <c r="AY262" s="135">
        <v>-127.26555008120842</v>
      </c>
      <c r="AZ262" s="103">
        <v>-700.38407437465344</v>
      </c>
      <c r="BA262" s="135">
        <v>-237.636892941491</v>
      </c>
      <c r="BB262"/>
      <c r="BC262" s="165">
        <f t="shared" si="50"/>
        <v>0.23984929199833549</v>
      </c>
      <c r="BD262" s="463"/>
    </row>
    <row r="263" spans="1:56">
      <c r="A263" s="21" t="s">
        <v>298</v>
      </c>
      <c r="B263" s="329" t="s">
        <v>48</v>
      </c>
      <c r="C263" s="98">
        <v>0</v>
      </c>
      <c r="D263" s="98">
        <v>-1</v>
      </c>
      <c r="E263" s="98">
        <v>-1</v>
      </c>
      <c r="F263" s="98">
        <v>0</v>
      </c>
      <c r="G263" s="103">
        <f t="shared" si="49"/>
        <v>-2</v>
      </c>
      <c r="H263" s="98">
        <v>-9.0999999999999998E-2</v>
      </c>
      <c r="I263" s="98">
        <v>11.255000000000001</v>
      </c>
      <c r="J263" s="98">
        <v>-0.35699999999999998</v>
      </c>
      <c r="K263" s="98">
        <v>0.09</v>
      </c>
      <c r="L263" s="103">
        <v>10.897</v>
      </c>
      <c r="M263" s="135">
        <v>0</v>
      </c>
      <c r="N263" s="135">
        <v>0</v>
      </c>
      <c r="O263" s="135">
        <v>0</v>
      </c>
      <c r="P263" s="135">
        <v>0</v>
      </c>
      <c r="Q263" s="103">
        <v>0</v>
      </c>
      <c r="R263" s="135">
        <v>0</v>
      </c>
      <c r="S263" s="135">
        <v>0</v>
      </c>
      <c r="T263" s="135">
        <v>0</v>
      </c>
      <c r="U263" s="135">
        <v>0</v>
      </c>
      <c r="V263" s="103">
        <v>0</v>
      </c>
      <c r="W263" s="135">
        <v>0</v>
      </c>
      <c r="X263" s="135">
        <v>0</v>
      </c>
      <c r="Y263" s="135">
        <v>0</v>
      </c>
      <c r="Z263" s="135">
        <v>0</v>
      </c>
      <c r="AA263" s="103">
        <v>0</v>
      </c>
      <c r="AB263" s="135">
        <v>0</v>
      </c>
      <c r="AC263" s="135">
        <v>0</v>
      </c>
      <c r="AD263" s="135">
        <v>0</v>
      </c>
      <c r="AE263" s="135">
        <v>0</v>
      </c>
      <c r="AF263" s="103">
        <v>0</v>
      </c>
      <c r="AG263" s="135">
        <v>0</v>
      </c>
      <c r="AH263" s="135">
        <v>0</v>
      </c>
      <c r="AI263" s="135">
        <v>0</v>
      </c>
      <c r="AJ263" s="135">
        <v>0</v>
      </c>
      <c r="AK263" s="103">
        <v>0</v>
      </c>
      <c r="AL263" s="135">
        <v>0</v>
      </c>
      <c r="AM263" s="135">
        <v>0</v>
      </c>
      <c r="AN263" s="135">
        <v>0</v>
      </c>
      <c r="AO263" s="135">
        <v>0</v>
      </c>
      <c r="AP263" s="135">
        <v>-1.0609999999999999</v>
      </c>
      <c r="AQ263" s="349">
        <v>-1.0609999999999999</v>
      </c>
      <c r="AR263" s="135">
        <v>1.0609999999999999</v>
      </c>
      <c r="AS263" s="408">
        <f t="shared" si="54"/>
        <v>1.0609999999999999</v>
      </c>
      <c r="AT263" s="103">
        <v>0</v>
      </c>
      <c r="AU263" s="103">
        <v>0</v>
      </c>
      <c r="AV263" s="135">
        <v>0</v>
      </c>
      <c r="AW263" s="135">
        <v>0</v>
      </c>
      <c r="AX263" s="135">
        <v>0</v>
      </c>
      <c r="AY263" s="135">
        <v>0</v>
      </c>
      <c r="AZ263" s="103">
        <v>0</v>
      </c>
      <c r="BA263" s="135">
        <v>0</v>
      </c>
      <c r="BB263"/>
      <c r="BC263" s="165" t="str">
        <f t="shared" si="50"/>
        <v>ns</v>
      </c>
      <c r="BD263" s="463"/>
    </row>
    <row r="264" spans="1:56">
      <c r="A264" s="21" t="s">
        <v>299</v>
      </c>
      <c r="B264" s="328" t="s">
        <v>50</v>
      </c>
      <c r="C264" s="60">
        <v>344</v>
      </c>
      <c r="D264" s="60">
        <v>114</v>
      </c>
      <c r="E264" s="60">
        <v>323</v>
      </c>
      <c r="F264" s="60">
        <v>82</v>
      </c>
      <c r="G264" s="61">
        <f t="shared" si="49"/>
        <v>863</v>
      </c>
      <c r="H264" s="60">
        <v>160.314967875268</v>
      </c>
      <c r="I264" s="60">
        <v>375.29637831027998</v>
      </c>
      <c r="J264" s="60">
        <v>522.41508174169496</v>
      </c>
      <c r="K264" s="60">
        <v>282.6683022647</v>
      </c>
      <c r="L264" s="61">
        <v>1340.6947301919402</v>
      </c>
      <c r="M264" s="134">
        <v>360.93665889201202</v>
      </c>
      <c r="N264" s="134">
        <v>465.28236251546105</v>
      </c>
      <c r="O264" s="134">
        <v>302.28985629757773</v>
      </c>
      <c r="P264" s="134">
        <v>294.34147165260401</v>
      </c>
      <c r="Q264" s="61">
        <v>1422.8503493576486</v>
      </c>
      <c r="R264" s="134">
        <v>202.97795944114353</v>
      </c>
      <c r="S264" s="134">
        <v>569.79183331993079</v>
      </c>
      <c r="T264" s="134">
        <v>431.65407490328852</v>
      </c>
      <c r="U264" s="134">
        <v>319.32557911234613</v>
      </c>
      <c r="V264" s="61">
        <v>1523.7494467767078</v>
      </c>
      <c r="W264" s="134">
        <v>236.74055068483744</v>
      </c>
      <c r="X264" s="134">
        <v>469.31949033910087</v>
      </c>
      <c r="Y264" s="134">
        <v>487.50690803930001</v>
      </c>
      <c r="Z264" s="134">
        <v>418.07965198236303</v>
      </c>
      <c r="AA264" s="61">
        <v>1611.6466010456002</v>
      </c>
      <c r="AB264" s="134">
        <v>222.87317405400989</v>
      </c>
      <c r="AC264" s="134">
        <v>461.857469670863</v>
      </c>
      <c r="AD264" s="134">
        <v>365.55795701012096</v>
      </c>
      <c r="AE264" s="134">
        <v>363.02025289574448</v>
      </c>
      <c r="AF264" s="61">
        <v>1413.3088536307414</v>
      </c>
      <c r="AG264" s="134">
        <v>293.71788922606498</v>
      </c>
      <c r="AH264" s="134">
        <v>519.35985701552602</v>
      </c>
      <c r="AI264" s="134">
        <v>483.04905090205176</v>
      </c>
      <c r="AJ264" s="134">
        <v>448.69385510751454</v>
      </c>
      <c r="AK264" s="61">
        <v>1744.8206522511591</v>
      </c>
      <c r="AL264" s="134">
        <v>-26.698068723243296</v>
      </c>
      <c r="AM264" s="134">
        <v>-26.698068723243296</v>
      </c>
      <c r="AN264" s="134">
        <v>826.8901336325589</v>
      </c>
      <c r="AO264" s="134">
        <v>826.89013363255913</v>
      </c>
      <c r="AP264" s="134">
        <v>445.44249294066361</v>
      </c>
      <c r="AQ264" s="348">
        <v>445.44249294066071</v>
      </c>
      <c r="AR264" s="134">
        <v>583.81916242655825</v>
      </c>
      <c r="AS264" s="348">
        <f t="shared" si="54"/>
        <v>583.81916242656439</v>
      </c>
      <c r="AT264" s="61">
        <v>1829.4537202765409</v>
      </c>
      <c r="AU264" s="61">
        <v>1829.4537202765409</v>
      </c>
      <c r="AV264" s="134">
        <v>429.09656302039292</v>
      </c>
      <c r="AW264" s="134">
        <v>681.64445091407003</v>
      </c>
      <c r="AX264" s="134">
        <v>535.69614543531657</v>
      </c>
      <c r="AY264" s="134">
        <v>555.99360891482388</v>
      </c>
      <c r="AZ264" s="61">
        <v>2202.4307682846015</v>
      </c>
      <c r="BA264" s="134">
        <v>781.07156721358706</v>
      </c>
      <c r="BB264"/>
      <c r="BC264" s="165">
        <f t="shared" si="50"/>
        <v>0.82026992179955172</v>
      </c>
      <c r="BD264" s="463"/>
    </row>
    <row r="265" spans="1:56">
      <c r="A265" s="21" t="s">
        <v>300</v>
      </c>
      <c r="B265" s="329" t="s">
        <v>52</v>
      </c>
      <c r="C265" s="98">
        <v>-10</v>
      </c>
      <c r="D265" s="98">
        <v>-6</v>
      </c>
      <c r="E265" s="98">
        <v>-11</v>
      </c>
      <c r="F265" s="98">
        <v>-6</v>
      </c>
      <c r="G265" s="103">
        <f t="shared" si="49"/>
        <v>-33</v>
      </c>
      <c r="H265" s="98">
        <v>-6.4322613456557498</v>
      </c>
      <c r="I265" s="98">
        <v>-10.483940012184501</v>
      </c>
      <c r="J265" s="98">
        <v>-19.8406285236955</v>
      </c>
      <c r="K265" s="98">
        <v>-8.1796263146188597</v>
      </c>
      <c r="L265" s="103">
        <v>-44.936456196154602</v>
      </c>
      <c r="M265" s="135">
        <v>-11.2376132971158</v>
      </c>
      <c r="N265" s="135">
        <v>-15.728558466324198</v>
      </c>
      <c r="O265" s="135">
        <v>-10.53330909338068</v>
      </c>
      <c r="P265" s="135">
        <v>-11.641618468773189</v>
      </c>
      <c r="Q265" s="103">
        <v>-49.141099325593878</v>
      </c>
      <c r="R265" s="135">
        <v>-3.8029847566923132</v>
      </c>
      <c r="S265" s="135">
        <v>-11.133197896517192</v>
      </c>
      <c r="T265" s="135">
        <v>-8.1497329397489295</v>
      </c>
      <c r="U265" s="135">
        <v>-5.6859741510467217</v>
      </c>
      <c r="V265" s="103">
        <v>-28.771889744005154</v>
      </c>
      <c r="W265" s="135">
        <v>-4.8315460537883457</v>
      </c>
      <c r="X265" s="135">
        <v>-8.7667510343554227</v>
      </c>
      <c r="Y265" s="135">
        <v>-9.6400029488037102</v>
      </c>
      <c r="Z265" s="135">
        <v>-9.8902949437665502</v>
      </c>
      <c r="AA265" s="103">
        <v>-33.128594980714063</v>
      </c>
      <c r="AB265" s="135">
        <v>-15.139478697414489</v>
      </c>
      <c r="AC265" s="135">
        <v>-25.702740871853642</v>
      </c>
      <c r="AD265" s="135">
        <v>-23.225558535321053</v>
      </c>
      <c r="AE265" s="135">
        <v>-24.334658745009598</v>
      </c>
      <c r="AF265" s="103">
        <v>-88.402436849598672</v>
      </c>
      <c r="AG265" s="135">
        <v>-16.464228799001699</v>
      </c>
      <c r="AH265" s="135">
        <v>-26.8618052997559</v>
      </c>
      <c r="AI265" s="135">
        <v>-27.684624448849227</v>
      </c>
      <c r="AJ265" s="135">
        <v>-30.281098436022901</v>
      </c>
      <c r="AK265" s="103">
        <v>-101.29175698362972</v>
      </c>
      <c r="AL265" s="135">
        <v>-6.2265233809637888</v>
      </c>
      <c r="AM265" s="135">
        <v>-6.2265233809637888</v>
      </c>
      <c r="AN265" s="135">
        <v>-41.45338567369577</v>
      </c>
      <c r="AO265" s="135">
        <v>-41.453385673695827</v>
      </c>
      <c r="AP265" s="135">
        <v>-33.232490735652263</v>
      </c>
      <c r="AQ265" s="349">
        <v>-33.232490735652263</v>
      </c>
      <c r="AR265" s="135">
        <v>-39.168798799317152</v>
      </c>
      <c r="AS265" s="408">
        <f t="shared" si="54"/>
        <v>-39.168798799317059</v>
      </c>
      <c r="AT265" s="103">
        <v>-120.08119858962893</v>
      </c>
      <c r="AU265" s="103">
        <v>-120.08119858962893</v>
      </c>
      <c r="AV265" s="135">
        <v>-29.690512773587798</v>
      </c>
      <c r="AW265" s="135">
        <v>-48.271618837113849</v>
      </c>
      <c r="AX265" s="135">
        <v>-48.190875211886613</v>
      </c>
      <c r="AY265" s="135">
        <v>-36.711195411943997</v>
      </c>
      <c r="AZ265" s="103">
        <v>-162.86420223453206</v>
      </c>
      <c r="BA265" s="135">
        <v>-54.163146765816208</v>
      </c>
      <c r="BB265"/>
      <c r="BC265" s="165">
        <f t="shared" si="50"/>
        <v>0.82425770746535809</v>
      </c>
      <c r="BD265" s="463"/>
    </row>
    <row r="266" spans="1:56">
      <c r="A266" s="21" t="s">
        <v>301</v>
      </c>
      <c r="B266" s="331" t="s">
        <v>54</v>
      </c>
      <c r="C266" s="61">
        <v>334</v>
      </c>
      <c r="D266" s="61">
        <v>108</v>
      </c>
      <c r="E266" s="61">
        <v>312</v>
      </c>
      <c r="F266" s="61">
        <v>76</v>
      </c>
      <c r="G266" s="61">
        <f t="shared" si="49"/>
        <v>830</v>
      </c>
      <c r="H266" s="61">
        <v>153.88270652961199</v>
      </c>
      <c r="I266" s="61">
        <v>364.81243829809597</v>
      </c>
      <c r="J266" s="61">
        <v>502.57445321800003</v>
      </c>
      <c r="K266" s="61">
        <v>274.48867595008102</v>
      </c>
      <c r="L266" s="61">
        <v>1295.75827399579</v>
      </c>
      <c r="M266" s="137">
        <v>349.69904559489601</v>
      </c>
      <c r="N266" s="137">
        <v>449.55380404913598</v>
      </c>
      <c r="O266" s="137">
        <v>291.75654720419686</v>
      </c>
      <c r="P266" s="137">
        <v>282.69985318383101</v>
      </c>
      <c r="Q266" s="61">
        <v>1373.709250032055</v>
      </c>
      <c r="R266" s="137">
        <v>199.17497468445126</v>
      </c>
      <c r="S266" s="137">
        <v>558.65863542341356</v>
      </c>
      <c r="T266" s="137">
        <v>423.50434196353973</v>
      </c>
      <c r="U266" s="137">
        <v>313.6396049612992</v>
      </c>
      <c r="V266" s="61">
        <v>1494.977557032702</v>
      </c>
      <c r="W266" s="137">
        <v>231.90900463104916</v>
      </c>
      <c r="X266" s="137">
        <v>460.5527393047455</v>
      </c>
      <c r="Y266" s="137">
        <v>477.866905090496</v>
      </c>
      <c r="Z266" s="137">
        <v>408.18935703859603</v>
      </c>
      <c r="AA266" s="61">
        <v>1578.5180060648906</v>
      </c>
      <c r="AB266" s="137">
        <v>207.73369535659583</v>
      </c>
      <c r="AC266" s="137">
        <v>436.15472879900915</v>
      </c>
      <c r="AD266" s="137">
        <v>342.33239847479933</v>
      </c>
      <c r="AE266" s="137">
        <v>338.68559415073548</v>
      </c>
      <c r="AF266" s="61">
        <v>1324.9064167811418</v>
      </c>
      <c r="AG266" s="137">
        <v>277.25366042706298</v>
      </c>
      <c r="AH266" s="137">
        <v>492.49805171577003</v>
      </c>
      <c r="AI266" s="137">
        <v>455.36442645320199</v>
      </c>
      <c r="AJ266" s="137">
        <v>418.41275667149102</v>
      </c>
      <c r="AK266" s="61">
        <v>1643.5288952675221</v>
      </c>
      <c r="AL266" s="137">
        <v>-32.924592104207143</v>
      </c>
      <c r="AM266" s="137">
        <v>-32.924592104207143</v>
      </c>
      <c r="AN266" s="137">
        <v>785.43674795886318</v>
      </c>
      <c r="AO266" s="137">
        <v>785.43674795886272</v>
      </c>
      <c r="AP266" s="137">
        <v>412.21000220501111</v>
      </c>
      <c r="AQ266" s="348">
        <v>412.21000220501617</v>
      </c>
      <c r="AR266" s="137">
        <v>544.65036362724118</v>
      </c>
      <c r="AS266" s="348">
        <f t="shared" si="54"/>
        <v>544.65036362723833</v>
      </c>
      <c r="AT266" s="61">
        <v>1709.37252168691</v>
      </c>
      <c r="AU266" s="61">
        <v>1709.37252168691</v>
      </c>
      <c r="AV266" s="137">
        <v>399.40605024680542</v>
      </c>
      <c r="AW266" s="137">
        <v>633.37283207695577</v>
      </c>
      <c r="AX266" s="137">
        <v>487.50527022342999</v>
      </c>
      <c r="AY266" s="137">
        <v>519.28241350288022</v>
      </c>
      <c r="AZ266" s="61">
        <v>2039.5665660500683</v>
      </c>
      <c r="BA266" s="137">
        <v>726.90842044777139</v>
      </c>
      <c r="BB266"/>
      <c r="BC266" s="165">
        <f t="shared" si="50"/>
        <v>0.81997348312223139</v>
      </c>
      <c r="BD266" s="463"/>
    </row>
    <row r="267" spans="1:56">
      <c r="A267" s="112" t="s">
        <v>286</v>
      </c>
      <c r="B267" s="330" t="s">
        <v>287</v>
      </c>
      <c r="C267" s="95">
        <v>6</v>
      </c>
      <c r="D267" s="95">
        <v>82</v>
      </c>
      <c r="E267" s="95">
        <v>50</v>
      </c>
      <c r="F267" s="96">
        <v>-62</v>
      </c>
      <c r="G267" s="97">
        <f t="shared" si="49"/>
        <v>76</v>
      </c>
      <c r="H267" s="96">
        <f t="shared" ref="H267:L267" si="56">H289</f>
        <v>0</v>
      </c>
      <c r="I267" s="96">
        <f t="shared" si="56"/>
        <v>0</v>
      </c>
      <c r="J267" s="96">
        <f t="shared" si="56"/>
        <v>0</v>
      </c>
      <c r="K267" s="96">
        <f t="shared" si="56"/>
        <v>0</v>
      </c>
      <c r="L267" s="97">
        <f t="shared" si="56"/>
        <v>0</v>
      </c>
      <c r="M267" s="96">
        <v>0</v>
      </c>
      <c r="N267" s="96">
        <v>0</v>
      </c>
      <c r="O267" s="96">
        <v>0</v>
      </c>
      <c r="P267" s="96">
        <v>0</v>
      </c>
      <c r="Q267" s="97">
        <v>0</v>
      </c>
      <c r="R267" s="96">
        <v>0</v>
      </c>
      <c r="S267" s="96">
        <v>0</v>
      </c>
      <c r="T267" s="96">
        <v>0</v>
      </c>
      <c r="U267" s="96">
        <v>0</v>
      </c>
      <c r="V267" s="97">
        <v>0</v>
      </c>
      <c r="W267" s="96">
        <v>0</v>
      </c>
      <c r="X267" s="96">
        <v>0</v>
      </c>
      <c r="Y267" s="96">
        <v>0</v>
      </c>
      <c r="Z267" s="144">
        <v>0</v>
      </c>
      <c r="AA267" s="97">
        <v>0</v>
      </c>
      <c r="AB267" s="144">
        <v>0</v>
      </c>
      <c r="AC267" s="144">
        <v>0</v>
      </c>
      <c r="AD267" s="144">
        <v>0</v>
      </c>
      <c r="AE267" s="144">
        <v>0</v>
      </c>
      <c r="AF267" s="97">
        <v>0</v>
      </c>
      <c r="AG267" s="144">
        <v>0</v>
      </c>
      <c r="AH267" s="144">
        <v>0</v>
      </c>
      <c r="AI267" s="144">
        <v>0</v>
      </c>
      <c r="AJ267" s="144">
        <v>0</v>
      </c>
      <c r="AK267" s="97">
        <v>0</v>
      </c>
      <c r="AL267" s="144">
        <v>0</v>
      </c>
      <c r="AM267" s="144">
        <f t="shared" ref="AM267:AO267" si="57">AM289</f>
        <v>0</v>
      </c>
      <c r="AN267" s="144">
        <v>0</v>
      </c>
      <c r="AO267" s="144">
        <f t="shared" si="57"/>
        <v>0</v>
      </c>
      <c r="AP267" s="144">
        <v>0</v>
      </c>
      <c r="AQ267" s="96">
        <f t="shared" ref="AQ267" si="58">AQ289</f>
        <v>0</v>
      </c>
      <c r="AR267" s="144">
        <v>0</v>
      </c>
      <c r="AS267" s="95"/>
      <c r="AT267" s="97">
        <v>0</v>
      </c>
      <c r="AU267" s="97">
        <v>0</v>
      </c>
      <c r="AV267" s="144">
        <v>0</v>
      </c>
      <c r="AW267" s="144">
        <v>0</v>
      </c>
      <c r="AX267" s="144">
        <v>0</v>
      </c>
      <c r="AY267" s="144">
        <v>0</v>
      </c>
      <c r="AZ267" s="96">
        <v>0</v>
      </c>
      <c r="BA267" s="144">
        <f t="shared" ref="BA267" si="59">BA289</f>
        <v>0</v>
      </c>
      <c r="BB267"/>
      <c r="BC267" s="342" t="str">
        <f t="shared" si="50"/>
        <v>ns</v>
      </c>
      <c r="BD267" s="463"/>
    </row>
    <row r="268" spans="1:56">
      <c r="A268" s="21"/>
      <c r="B268" s="85"/>
      <c r="C268" s="85"/>
      <c r="D268" s="85"/>
      <c r="E268" s="85"/>
      <c r="F268" s="85"/>
      <c r="G268" s="85"/>
      <c r="H268" s="85"/>
      <c r="I268" s="85"/>
      <c r="J268" s="85"/>
      <c r="K268" s="85"/>
      <c r="L268" s="85"/>
      <c r="M268" s="131"/>
      <c r="N268" s="131"/>
      <c r="O268" s="131"/>
      <c r="P268" s="131"/>
      <c r="Q268" s="85"/>
      <c r="R268" s="131"/>
      <c r="S268" s="131"/>
      <c r="T268" s="131"/>
      <c r="U268" s="131"/>
      <c r="V268" s="85"/>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402"/>
      <c r="AT268" s="131"/>
      <c r="AU268" s="131"/>
      <c r="AV268" s="131"/>
      <c r="AW268" s="131"/>
      <c r="AX268" s="131"/>
      <c r="AY268" s="131"/>
      <c r="AZ268" s="131"/>
      <c r="BA268" s="131"/>
      <c r="BB268"/>
      <c r="BC268" s="165"/>
      <c r="BD268" s="463"/>
    </row>
    <row r="269" spans="1:56" ht="16.5" thickBot="1">
      <c r="A269" s="113"/>
      <c r="B269" s="115" t="s">
        <v>302</v>
      </c>
      <c r="C269" s="115"/>
      <c r="D269" s="115"/>
      <c r="E269" s="115"/>
      <c r="F269" s="115"/>
      <c r="G269" s="115"/>
      <c r="H269" s="115"/>
      <c r="I269" s="115"/>
      <c r="J269" s="115"/>
      <c r="K269" s="115"/>
      <c r="L269" s="115"/>
      <c r="M269" s="156"/>
      <c r="N269" s="156"/>
      <c r="O269" s="156"/>
      <c r="P269" s="156"/>
      <c r="Q269" s="115"/>
      <c r="R269" s="156"/>
      <c r="S269" s="156"/>
      <c r="T269" s="156"/>
      <c r="U269" s="156"/>
      <c r="V269" s="115"/>
      <c r="W269" s="156"/>
      <c r="X269" s="156"/>
      <c r="Y269" s="156"/>
      <c r="Z269" s="156"/>
      <c r="AA269" s="156"/>
      <c r="AB269" s="156"/>
      <c r="AC269" s="156"/>
      <c r="AD269" s="156"/>
      <c r="AE269" s="156"/>
      <c r="AF269" s="156"/>
      <c r="AG269" s="156"/>
      <c r="AH269" s="156"/>
      <c r="AI269" s="156"/>
      <c r="AJ269" s="156"/>
      <c r="AK269" s="156"/>
      <c r="AL269" s="156"/>
      <c r="AM269" s="156"/>
      <c r="AN269" s="156"/>
      <c r="AO269" s="156"/>
      <c r="AP269" s="156"/>
      <c r="AQ269" s="156"/>
      <c r="AR269" s="156"/>
      <c r="AS269" s="156"/>
      <c r="AT269" s="156"/>
      <c r="AU269" s="156"/>
      <c r="AV269" s="156"/>
      <c r="AW269" s="156"/>
      <c r="AX269" s="156"/>
      <c r="AY269" s="156"/>
      <c r="AZ269" s="156"/>
      <c r="BA269" s="156"/>
      <c r="BB269"/>
      <c r="BC269" s="371"/>
      <c r="BD269" s="463"/>
    </row>
    <row r="270" spans="1:56">
      <c r="A270" s="113"/>
      <c r="B270" s="85"/>
      <c r="C270" s="85"/>
      <c r="D270" s="85"/>
      <c r="E270" s="85"/>
      <c r="F270" s="85"/>
      <c r="G270" s="85"/>
      <c r="H270" s="85"/>
      <c r="I270" s="85"/>
      <c r="J270" s="85"/>
      <c r="K270" s="85"/>
      <c r="L270" s="85"/>
      <c r="M270" s="131"/>
      <c r="N270" s="131"/>
      <c r="O270" s="131"/>
      <c r="P270" s="131"/>
      <c r="Q270" s="85"/>
      <c r="R270" s="131"/>
      <c r="S270" s="131"/>
      <c r="T270" s="131"/>
      <c r="U270" s="131"/>
      <c r="V270" s="85"/>
      <c r="W270" s="131"/>
      <c r="X270" s="131"/>
      <c r="Y270" s="131"/>
      <c r="Z270" s="131"/>
      <c r="AA270" s="131"/>
      <c r="AB270" s="131"/>
      <c r="AC270" s="131"/>
      <c r="AD270" s="131"/>
      <c r="AE270" s="131"/>
      <c r="AF270" s="131"/>
      <c r="AG270" s="131"/>
      <c r="AH270" s="131"/>
      <c r="AI270" s="131"/>
      <c r="AJ270" s="131"/>
      <c r="AK270" s="131"/>
      <c r="AL270" s="131"/>
      <c r="AM270" s="138" t="str">
        <f>+$AM$13</f>
        <v>IFRS 17</v>
      </c>
      <c r="AN270" s="131"/>
      <c r="AO270" s="138" t="str">
        <f>+$AM$13</f>
        <v>IFRS 17</v>
      </c>
      <c r="AP270" s="131"/>
      <c r="AQ270" s="131"/>
      <c r="AR270" s="131"/>
      <c r="AS270" s="402" t="s">
        <v>596</v>
      </c>
      <c r="AT270" s="131"/>
      <c r="AU270" s="138" t="s">
        <v>596</v>
      </c>
      <c r="AV270" s="131"/>
      <c r="AW270" s="131"/>
      <c r="AX270" s="131"/>
      <c r="AY270" s="131"/>
      <c r="AZ270" s="131"/>
      <c r="BA270" s="131"/>
      <c r="BB270"/>
      <c r="BC270" s="167"/>
      <c r="BD270" s="463"/>
    </row>
    <row r="271" spans="1:56" ht="25.5">
      <c r="A271" s="21"/>
      <c r="B271" s="333" t="s">
        <v>24</v>
      </c>
      <c r="C271" s="102" t="str">
        <f t="shared" ref="C271:BA271" si="60">C$14</f>
        <v>Q1-15
Underlying</v>
      </c>
      <c r="D271" s="102" t="str">
        <f t="shared" si="60"/>
        <v>Q2-15
Underlying</v>
      </c>
      <c r="E271" s="102" t="str">
        <f t="shared" si="60"/>
        <v>Q3-15
Underlying</v>
      </c>
      <c r="F271" s="102" t="str">
        <f t="shared" si="60"/>
        <v>Q4-15
Underlying</v>
      </c>
      <c r="G271" s="102" t="str">
        <f t="shared" si="60"/>
        <v>FY-2015
Underlying</v>
      </c>
      <c r="H271" s="102" t="str">
        <f t="shared" si="60"/>
        <v>Q1-16
Underlying</v>
      </c>
      <c r="I271" s="102" t="str">
        <f t="shared" si="60"/>
        <v>Q2-16
Underlying</v>
      </c>
      <c r="J271" s="102" t="str">
        <f t="shared" si="60"/>
        <v>Q3-16
Underlying</v>
      </c>
      <c r="K271" s="102" t="str">
        <f t="shared" si="60"/>
        <v>Q4-16
Underlying</v>
      </c>
      <c r="L271" s="102" t="str">
        <f t="shared" si="60"/>
        <v>FY-2016
Underlying</v>
      </c>
      <c r="M271" s="138" t="s">
        <v>540</v>
      </c>
      <c r="N271" s="138" t="s">
        <v>541</v>
      </c>
      <c r="O271" s="138" t="s">
        <v>542</v>
      </c>
      <c r="P271" s="138" t="s">
        <v>543</v>
      </c>
      <c r="Q271" s="102" t="s">
        <v>544</v>
      </c>
      <c r="R271" s="138" t="s">
        <v>545</v>
      </c>
      <c r="S271" s="138" t="s">
        <v>546</v>
      </c>
      <c r="T271" s="138" t="s">
        <v>547</v>
      </c>
      <c r="U271" s="138" t="s">
        <v>548</v>
      </c>
      <c r="V271" s="102" t="s">
        <v>549</v>
      </c>
      <c r="W271" s="138" t="s">
        <v>550</v>
      </c>
      <c r="X271" s="138" t="s">
        <v>551</v>
      </c>
      <c r="Y271" s="138" t="s">
        <v>552</v>
      </c>
      <c r="Z271" s="138" t="s">
        <v>553</v>
      </c>
      <c r="AA271" s="138" t="s">
        <v>554</v>
      </c>
      <c r="AB271" s="138" t="s">
        <v>555</v>
      </c>
      <c r="AC271" s="138" t="s">
        <v>556</v>
      </c>
      <c r="AD271" s="138" t="s">
        <v>557</v>
      </c>
      <c r="AE271" s="138" t="s">
        <v>558</v>
      </c>
      <c r="AF271" s="138" t="s">
        <v>559</v>
      </c>
      <c r="AG271" s="138" t="s">
        <v>560</v>
      </c>
      <c r="AH271" s="138" t="s">
        <v>561</v>
      </c>
      <c r="AI271" s="138" t="s">
        <v>562</v>
      </c>
      <c r="AJ271" s="138" t="s">
        <v>563</v>
      </c>
      <c r="AK271" s="138" t="s">
        <v>564</v>
      </c>
      <c r="AL271" s="138" t="s">
        <v>565</v>
      </c>
      <c r="AM271" s="138" t="str">
        <f t="shared" si="60"/>
        <v>Q1-22
Underlying</v>
      </c>
      <c r="AN271" s="138" t="s">
        <v>572</v>
      </c>
      <c r="AO271" s="138" t="str">
        <f t="shared" si="60"/>
        <v>Q2-22
Underlying</v>
      </c>
      <c r="AP271" s="138" t="s">
        <v>577</v>
      </c>
      <c r="AQ271" s="138" t="str">
        <f t="shared" si="60"/>
        <v>Q3-22
Underlying</v>
      </c>
      <c r="AR271" s="138" t="s">
        <v>602</v>
      </c>
      <c r="AS271" s="410" t="str">
        <f>AS249</f>
        <v>Q4-22
Underlying</v>
      </c>
      <c r="AT271" s="138" t="s">
        <v>603</v>
      </c>
      <c r="AU271" s="138" t="s">
        <v>609</v>
      </c>
      <c r="AV271" s="138" t="s">
        <v>607</v>
      </c>
      <c r="AW271" s="138" t="s">
        <v>616</v>
      </c>
      <c r="AX271" s="138" t="s">
        <v>621</v>
      </c>
      <c r="AY271" s="138" t="s">
        <v>629</v>
      </c>
      <c r="AZ271" s="138" t="s">
        <v>630</v>
      </c>
      <c r="BA271" s="138" t="str">
        <f t="shared" si="60"/>
        <v>Q1-24
Underlying</v>
      </c>
      <c r="BB271"/>
      <c r="BC271" s="370" t="str">
        <f>LEFT($AV:$AV,2)&amp;"/"&amp;LEFT(BA:BA,2)</f>
        <v>Q1/Q1</v>
      </c>
      <c r="BD271" s="463"/>
    </row>
    <row r="272" spans="1:56">
      <c r="A272" s="21"/>
      <c r="B272" s="327"/>
      <c r="C272" s="85"/>
      <c r="D272" s="85"/>
      <c r="E272" s="85"/>
      <c r="F272" s="85"/>
      <c r="G272" s="85"/>
      <c r="H272" s="85"/>
      <c r="I272" s="85"/>
      <c r="J272" s="85"/>
      <c r="K272" s="85"/>
      <c r="L272" s="85"/>
      <c r="M272" s="131"/>
      <c r="N272" s="131"/>
      <c r="O272" s="131"/>
      <c r="P272" s="131"/>
      <c r="Q272" s="85"/>
      <c r="R272" s="131"/>
      <c r="S272" s="131"/>
      <c r="T272" s="131"/>
      <c r="U272" s="131"/>
      <c r="V272" s="85"/>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402"/>
      <c r="AT272" s="131"/>
      <c r="AU272" s="131"/>
      <c r="AV272" s="131"/>
      <c r="AW272" s="131"/>
      <c r="AX272" s="131"/>
      <c r="AY272" s="131"/>
      <c r="AZ272" s="131"/>
      <c r="BA272" s="131"/>
      <c r="BB272"/>
      <c r="BC272" s="341"/>
      <c r="BD272" s="463"/>
    </row>
    <row r="273" spans="1:56">
      <c r="A273" s="105" t="s">
        <v>303</v>
      </c>
      <c r="B273" s="335" t="s">
        <v>26</v>
      </c>
      <c r="C273" s="106">
        <v>1225</v>
      </c>
      <c r="D273" s="106">
        <v>1289</v>
      </c>
      <c r="E273" s="106">
        <v>926</v>
      </c>
      <c r="F273" s="106">
        <v>868</v>
      </c>
      <c r="G273" s="77">
        <f t="shared" ref="G273:G289" si="61">SUM(C273:F273)</f>
        <v>4308</v>
      </c>
      <c r="H273" s="106">
        <v>1021.8599999999999</v>
      </c>
      <c r="I273" s="106">
        <v>1128.1389999999999</v>
      </c>
      <c r="J273" s="106">
        <v>1281.8820000000001</v>
      </c>
      <c r="K273" s="143">
        <v>1071.2516030000002</v>
      </c>
      <c r="L273" s="77">
        <v>4503.132603</v>
      </c>
      <c r="M273" s="144">
        <v>1299.924</v>
      </c>
      <c r="N273" s="144">
        <v>1188.1490000000001</v>
      </c>
      <c r="O273" s="144">
        <v>1052.035278750772</v>
      </c>
      <c r="P273" s="144">
        <v>1106.067</v>
      </c>
      <c r="Q273" s="77">
        <v>4646.1752787507721</v>
      </c>
      <c r="R273" s="144">
        <v>1111.0152814891226</v>
      </c>
      <c r="S273" s="144">
        <v>1286.0253982919444</v>
      </c>
      <c r="T273" s="144">
        <v>1098.6810004063709</v>
      </c>
      <c r="U273" s="144">
        <v>948.71000000223273</v>
      </c>
      <c r="V273" s="77">
        <v>4444.4316801896703</v>
      </c>
      <c r="W273" s="144">
        <v>1147.5916500000001</v>
      </c>
      <c r="X273" s="144">
        <v>1246.5123841153352</v>
      </c>
      <c r="Y273" s="144">
        <v>1174.5070000000001</v>
      </c>
      <c r="Z273" s="144">
        <v>1162.7069999999999</v>
      </c>
      <c r="AA273" s="77">
        <v>4731.3180341153356</v>
      </c>
      <c r="AB273" s="144">
        <v>1202.3054934037254</v>
      </c>
      <c r="AC273" s="144">
        <v>1499.581494</v>
      </c>
      <c r="AD273" s="144">
        <v>1288.011317</v>
      </c>
      <c r="AE273" s="144">
        <v>1157.0778635962745</v>
      </c>
      <c r="AF273" s="77">
        <v>5146.9761680000001</v>
      </c>
      <c r="AG273" s="144">
        <v>1366.1949999999999</v>
      </c>
      <c r="AH273" s="144">
        <v>1293.896743</v>
      </c>
      <c r="AI273" s="144">
        <v>1240.6169329999109</v>
      </c>
      <c r="AJ273" s="144">
        <v>1250.9230636319382</v>
      </c>
      <c r="AK273" s="77">
        <v>5151.6317396318491</v>
      </c>
      <c r="AL273" s="144">
        <v>1424.766176611</v>
      </c>
      <c r="AM273" s="144">
        <v>1424.766176611</v>
      </c>
      <c r="AN273" s="144">
        <v>1578.8719888068331</v>
      </c>
      <c r="AO273" s="144">
        <v>1578.8719888068331</v>
      </c>
      <c r="AP273" s="144">
        <v>1296.1403740515148</v>
      </c>
      <c r="AQ273" s="353">
        <v>1296.1403740515152</v>
      </c>
      <c r="AR273" s="144">
        <v>1435.7106436689187</v>
      </c>
      <c r="AS273" s="353">
        <f t="shared" ref="AS273:AS289" si="62">AU273-AM273-AO273-AQ273</f>
        <v>1435.7106436689187</v>
      </c>
      <c r="AT273" s="77">
        <v>5735.4891831382665</v>
      </c>
      <c r="AU273" s="77">
        <v>5735.4891831382665</v>
      </c>
      <c r="AV273" s="144">
        <v>1722.9104411146943</v>
      </c>
      <c r="AW273" s="144">
        <v>1550.3530754404665</v>
      </c>
      <c r="AX273" s="144">
        <v>1414.7929922722842</v>
      </c>
      <c r="AY273" s="144">
        <v>1452.0781796058413</v>
      </c>
      <c r="AZ273" s="77">
        <v>6140.1346884332861</v>
      </c>
      <c r="BA273" s="144">
        <v>1750.7630000000001</v>
      </c>
      <c r="BB273"/>
      <c r="BC273" s="165">
        <f t="shared" ref="BC273:BC289" si="63">IF(ISERROR($BA273/AV273),"ns",IF($BA273/AV273&gt;200%,"x"&amp;(ROUND($BA273/AV273,1)),IF($BA273/AV273&lt;0,"ns",$BA273/AV273-1)))</f>
        <v>1.6165993437990744E-2</v>
      </c>
      <c r="BD273" s="463"/>
    </row>
    <row r="274" spans="1:56">
      <c r="A274" s="111" t="s">
        <v>286</v>
      </c>
      <c r="B274" s="336" t="s">
        <v>287</v>
      </c>
      <c r="C274" s="108">
        <v>6</v>
      </c>
      <c r="D274" s="108">
        <v>82</v>
      </c>
      <c r="E274" s="108">
        <v>50</v>
      </c>
      <c r="F274" s="108">
        <f>F296+F318</f>
        <v>-62</v>
      </c>
      <c r="G274" s="78">
        <f t="shared" si="61"/>
        <v>76</v>
      </c>
      <c r="H274" s="108">
        <f t="shared" ref="H274:L274" si="64">H296+H318</f>
        <v>0</v>
      </c>
      <c r="I274" s="108">
        <f t="shared" si="64"/>
        <v>0</v>
      </c>
      <c r="J274" s="108">
        <f t="shared" si="64"/>
        <v>0</v>
      </c>
      <c r="K274" s="145">
        <f t="shared" si="64"/>
        <v>0</v>
      </c>
      <c r="L274" s="78">
        <f t="shared" si="64"/>
        <v>0</v>
      </c>
      <c r="M274" s="146">
        <v>0</v>
      </c>
      <c r="N274" s="146">
        <v>0</v>
      </c>
      <c r="O274" s="146">
        <v>0</v>
      </c>
      <c r="P274" s="146">
        <v>0</v>
      </c>
      <c r="Q274" s="78">
        <v>0</v>
      </c>
      <c r="R274" s="146">
        <v>0</v>
      </c>
      <c r="S274" s="146">
        <v>0</v>
      </c>
      <c r="T274" s="146">
        <v>0</v>
      </c>
      <c r="U274" s="146">
        <v>0</v>
      </c>
      <c r="V274" s="78">
        <v>0</v>
      </c>
      <c r="W274" s="146">
        <v>0</v>
      </c>
      <c r="X274" s="146">
        <v>0</v>
      </c>
      <c r="Y274" s="146">
        <v>0</v>
      </c>
      <c r="Z274" s="146">
        <v>0</v>
      </c>
      <c r="AA274" s="78">
        <v>0</v>
      </c>
      <c r="AB274" s="146">
        <v>0</v>
      </c>
      <c r="AC274" s="146">
        <v>0</v>
      </c>
      <c r="AD274" s="146">
        <v>0</v>
      </c>
      <c r="AE274" s="146">
        <v>0</v>
      </c>
      <c r="AF274" s="78">
        <v>0</v>
      </c>
      <c r="AG274" s="146">
        <v>0</v>
      </c>
      <c r="AH274" s="146">
        <v>0</v>
      </c>
      <c r="AI274" s="146">
        <v>0</v>
      </c>
      <c r="AJ274" s="146">
        <v>0</v>
      </c>
      <c r="AK274" s="78">
        <v>0</v>
      </c>
      <c r="AL274" s="146">
        <v>0</v>
      </c>
      <c r="AM274" s="146">
        <f t="shared" ref="AM274:AO274" si="65">AM296+AM318</f>
        <v>0</v>
      </c>
      <c r="AN274" s="146">
        <v>0</v>
      </c>
      <c r="AO274" s="146">
        <f t="shared" si="65"/>
        <v>0</v>
      </c>
      <c r="AP274" s="146">
        <v>0</v>
      </c>
      <c r="AQ274" s="350">
        <f t="shared" ref="AQ274" si="66">AQ296+AQ318</f>
        <v>0</v>
      </c>
      <c r="AR274" s="146">
        <v>0</v>
      </c>
      <c r="AS274" s="350">
        <f t="shared" si="62"/>
        <v>0</v>
      </c>
      <c r="AT274" s="78">
        <v>0</v>
      </c>
      <c r="AU274" s="78">
        <v>0</v>
      </c>
      <c r="AV274" s="146">
        <v>0</v>
      </c>
      <c r="AW274" s="146">
        <v>0</v>
      </c>
      <c r="AX274" s="146">
        <v>0</v>
      </c>
      <c r="AY274" s="146">
        <v>0</v>
      </c>
      <c r="AZ274" s="97">
        <v>0</v>
      </c>
      <c r="BA274" s="146">
        <f t="shared" ref="BA274" si="67">BA296+BA318</f>
        <v>0</v>
      </c>
      <c r="BB274"/>
      <c r="BC274" s="165" t="str">
        <f t="shared" si="63"/>
        <v>ns</v>
      </c>
      <c r="BD274" s="463"/>
    </row>
    <row r="275" spans="1:56">
      <c r="A275" s="21" t="s">
        <v>304</v>
      </c>
      <c r="B275" s="329" t="s">
        <v>28</v>
      </c>
      <c r="C275" s="98">
        <v>-711</v>
      </c>
      <c r="D275" s="98">
        <v>-575</v>
      </c>
      <c r="E275" s="98">
        <v>-570</v>
      </c>
      <c r="F275" s="98">
        <v>-686</v>
      </c>
      <c r="G275" s="103">
        <f t="shared" si="61"/>
        <v>-2542</v>
      </c>
      <c r="H275" s="92">
        <v>-752.13199999999995</v>
      </c>
      <c r="I275" s="92">
        <v>-603.62599999999998</v>
      </c>
      <c r="J275" s="92">
        <v>-591.33900000000006</v>
      </c>
      <c r="K275" s="92">
        <v>-635.64099999999996</v>
      </c>
      <c r="L275" s="93">
        <v>-2582.7379999999998</v>
      </c>
      <c r="M275" s="92">
        <v>-783.22699999999998</v>
      </c>
      <c r="N275" s="92">
        <v>-592.09299999999996</v>
      </c>
      <c r="O275" s="92">
        <v>-589.26499999999999</v>
      </c>
      <c r="P275" s="92">
        <v>-655.971</v>
      </c>
      <c r="Q275" s="93">
        <v>-2620.556</v>
      </c>
      <c r="R275" s="92">
        <v>-770.73</v>
      </c>
      <c r="S275" s="92">
        <v>-643.43899999999996</v>
      </c>
      <c r="T275" s="92">
        <v>-613.22799999999995</v>
      </c>
      <c r="U275" s="92">
        <v>-645.51199999999994</v>
      </c>
      <c r="V275" s="93">
        <v>-2672.9090000000001</v>
      </c>
      <c r="W275" s="92">
        <v>-818.7360000000001</v>
      </c>
      <c r="X275" s="92">
        <v>-615.85</v>
      </c>
      <c r="Y275" s="92">
        <v>-636.49300000000005</v>
      </c>
      <c r="Z275" s="92">
        <v>-684.84799999999996</v>
      </c>
      <c r="AA275" s="93">
        <v>-2755.9270000000001</v>
      </c>
      <c r="AB275" s="92">
        <v>-846.86000000000013</v>
      </c>
      <c r="AC275" s="92">
        <v>-698.08100000000002</v>
      </c>
      <c r="AD275" s="92">
        <v>-649.94000000000005</v>
      </c>
      <c r="AE275" s="92">
        <v>-686.57100000000003</v>
      </c>
      <c r="AF275" s="93">
        <v>-2881.4520000000002</v>
      </c>
      <c r="AG275" s="92">
        <v>-983.346</v>
      </c>
      <c r="AH275" s="92">
        <v>-683.60699999999997</v>
      </c>
      <c r="AI275" s="92">
        <v>-680.46100000000001</v>
      </c>
      <c r="AJ275" s="92">
        <v>-719.51400000000001</v>
      </c>
      <c r="AK275" s="93">
        <v>-3066.9279999999999</v>
      </c>
      <c r="AL275" s="92">
        <v>-1126.1020000000001</v>
      </c>
      <c r="AM275" s="92">
        <v>-1126.1020000000001</v>
      </c>
      <c r="AN275" s="92">
        <v>-738.51400000000001</v>
      </c>
      <c r="AO275" s="92">
        <v>-738.51400000000001</v>
      </c>
      <c r="AP275" s="92">
        <v>-763.79399999999998</v>
      </c>
      <c r="AQ275" s="346">
        <v>-763.79399999999964</v>
      </c>
      <c r="AR275" s="92">
        <v>-778.77599999999995</v>
      </c>
      <c r="AS275" s="406">
        <f t="shared" si="62"/>
        <v>-778.77600000000007</v>
      </c>
      <c r="AT275" s="93">
        <v>-3407.1860000000001</v>
      </c>
      <c r="AU275" s="93">
        <v>-3407.1860000000001</v>
      </c>
      <c r="AV275" s="92">
        <v>-1153.79</v>
      </c>
      <c r="AW275" s="92">
        <v>-807.72200000001055</v>
      </c>
      <c r="AX275" s="92">
        <v>-806.20600000000263</v>
      </c>
      <c r="AY275" s="92">
        <v>-848.41</v>
      </c>
      <c r="AZ275" s="93">
        <v>-3616.1280000000133</v>
      </c>
      <c r="BA275" s="92">
        <v>-922.76400000000001</v>
      </c>
      <c r="BB275"/>
      <c r="BC275" s="165">
        <f t="shared" si="63"/>
        <v>-0.20023227797086118</v>
      </c>
      <c r="BD275" s="463"/>
    </row>
    <row r="276" spans="1:56">
      <c r="A276" s="94" t="s">
        <v>305</v>
      </c>
      <c r="B276" s="330" t="s">
        <v>30</v>
      </c>
      <c r="C276" s="95"/>
      <c r="D276" s="95"/>
      <c r="E276" s="95"/>
      <c r="F276" s="96"/>
      <c r="G276" s="97"/>
      <c r="H276" s="96">
        <v>-124.7</v>
      </c>
      <c r="I276" s="96">
        <v>-16.089999999999982</v>
      </c>
      <c r="J276" s="96">
        <v>0</v>
      </c>
      <c r="K276" s="96">
        <v>0</v>
      </c>
      <c r="L276" s="97">
        <v>-140.79</v>
      </c>
      <c r="M276" s="96">
        <v>-131.02000000000001</v>
      </c>
      <c r="N276" s="96">
        <v>-7.6799999999999784</v>
      </c>
      <c r="O276" s="96">
        <v>0</v>
      </c>
      <c r="P276" s="96">
        <v>0</v>
      </c>
      <c r="Q276" s="97">
        <v>-138.69999999999999</v>
      </c>
      <c r="R276" s="96">
        <v>-151.72386938345699</v>
      </c>
      <c r="S276" s="96">
        <v>-3.0708749452044901</v>
      </c>
      <c r="T276" s="96">
        <v>0</v>
      </c>
      <c r="U276" s="96">
        <v>0</v>
      </c>
      <c r="V276" s="97">
        <v>-154.79474432866147</v>
      </c>
      <c r="W276" s="96">
        <v>-169.4090039666857</v>
      </c>
      <c r="X276" s="96">
        <v>8.1296688127015031</v>
      </c>
      <c r="Y276" s="96">
        <v>0</v>
      </c>
      <c r="Z276" s="96">
        <v>1.5398418895529176E-7</v>
      </c>
      <c r="AA276" s="97">
        <v>-161.279335</v>
      </c>
      <c r="AB276" s="96">
        <v>-178.44003759389528</v>
      </c>
      <c r="AC276" s="96">
        <v>-53.170091173117129</v>
      </c>
      <c r="AD276" s="96">
        <v>0</v>
      </c>
      <c r="AE276" s="96">
        <v>0</v>
      </c>
      <c r="AF276" s="97">
        <v>-231.61012876701241</v>
      </c>
      <c r="AG276" s="96">
        <v>-294.09025723532761</v>
      </c>
      <c r="AH276" s="96">
        <v>-0.82774393465109597</v>
      </c>
      <c r="AI276" s="96">
        <v>0</v>
      </c>
      <c r="AJ276" s="96">
        <v>0</v>
      </c>
      <c r="AK276" s="97">
        <v>-294.91800116997871</v>
      </c>
      <c r="AL276" s="96">
        <v>-383.13700105362466</v>
      </c>
      <c r="AM276" s="96">
        <v>-383.13700105362466</v>
      </c>
      <c r="AN276" s="96">
        <v>-0.8628276152598886</v>
      </c>
      <c r="AO276" s="96">
        <v>-0.8628276152598886</v>
      </c>
      <c r="AP276" s="96">
        <v>0</v>
      </c>
      <c r="AQ276" s="347">
        <v>0</v>
      </c>
      <c r="AR276" s="96">
        <v>0</v>
      </c>
      <c r="AS276" s="347">
        <f t="shared" si="62"/>
        <v>4.2632564145606011E-14</v>
      </c>
      <c r="AT276" s="97">
        <v>-383.9998286688845</v>
      </c>
      <c r="AU276" s="97">
        <v>-383.9998286688845</v>
      </c>
      <c r="AV276" s="96">
        <v>-269.80049565409092</v>
      </c>
      <c r="AW276" s="96">
        <v>-0.86850434590907355</v>
      </c>
      <c r="AX276" s="96">
        <v>0</v>
      </c>
      <c r="AY276" s="96">
        <v>0</v>
      </c>
      <c r="AZ276" s="97">
        <v>-270.66899999999998</v>
      </c>
      <c r="BA276" s="96">
        <v>0</v>
      </c>
      <c r="BB276"/>
      <c r="BC276" s="165">
        <f t="shared" si="63"/>
        <v>-1</v>
      </c>
      <c r="BD276" s="463"/>
    </row>
    <row r="277" spans="1:56">
      <c r="A277" s="21" t="s">
        <v>306</v>
      </c>
      <c r="B277" s="328" t="s">
        <v>32</v>
      </c>
      <c r="C277" s="60">
        <v>514</v>
      </c>
      <c r="D277" s="60">
        <v>714</v>
      </c>
      <c r="E277" s="60">
        <v>356</v>
      </c>
      <c r="F277" s="60">
        <v>182</v>
      </c>
      <c r="G277" s="61">
        <f t="shared" si="61"/>
        <v>1766</v>
      </c>
      <c r="H277" s="60">
        <v>269.72800000000001</v>
      </c>
      <c r="I277" s="60">
        <v>524.51300000000003</v>
      </c>
      <c r="J277" s="74">
        <v>690.54300000000001</v>
      </c>
      <c r="K277" s="74">
        <v>435.61060300000003</v>
      </c>
      <c r="L277" s="61">
        <v>1920.394603</v>
      </c>
      <c r="M277" s="139">
        <v>516.697</v>
      </c>
      <c r="N277" s="139">
        <v>596.05600000000004</v>
      </c>
      <c r="O277" s="139">
        <v>462.77027875077204</v>
      </c>
      <c r="P277" s="139">
        <v>450.096</v>
      </c>
      <c r="Q277" s="61">
        <v>2025.6192787507721</v>
      </c>
      <c r="R277" s="139">
        <v>340.28528148912233</v>
      </c>
      <c r="S277" s="139">
        <v>642.58639829194431</v>
      </c>
      <c r="T277" s="139">
        <v>485.45300040637079</v>
      </c>
      <c r="U277" s="139">
        <v>303.19800000223273</v>
      </c>
      <c r="V277" s="61">
        <v>1771.5226801896702</v>
      </c>
      <c r="W277" s="139">
        <v>328.85564999999997</v>
      </c>
      <c r="X277" s="139">
        <v>630.66238411533516</v>
      </c>
      <c r="Y277" s="139">
        <v>538.01400000000001</v>
      </c>
      <c r="Z277" s="139">
        <v>477.85900000000004</v>
      </c>
      <c r="AA277" s="61">
        <v>1975.3910341153351</v>
      </c>
      <c r="AB277" s="139">
        <v>355.44549340372555</v>
      </c>
      <c r="AC277" s="139">
        <v>801.500494</v>
      </c>
      <c r="AD277" s="139">
        <v>638.07131700000002</v>
      </c>
      <c r="AE277" s="139">
        <v>470.50686359627451</v>
      </c>
      <c r="AF277" s="61">
        <v>2265.5241679999999</v>
      </c>
      <c r="AG277" s="139">
        <v>382.84899999999999</v>
      </c>
      <c r="AH277" s="139">
        <v>610.28974300000004</v>
      </c>
      <c r="AI277" s="139">
        <v>560.15593299991099</v>
      </c>
      <c r="AJ277" s="139">
        <v>531.40906363193824</v>
      </c>
      <c r="AK277" s="61">
        <v>2084.7037396318492</v>
      </c>
      <c r="AL277" s="139">
        <v>298.66417661100002</v>
      </c>
      <c r="AM277" s="139">
        <v>298.66417661100002</v>
      </c>
      <c r="AN277" s="139">
        <v>840.35798880683319</v>
      </c>
      <c r="AO277" s="139">
        <v>840.35798880683319</v>
      </c>
      <c r="AP277" s="139">
        <v>532.34637405151489</v>
      </c>
      <c r="AQ277" s="348">
        <v>532.34637405151511</v>
      </c>
      <c r="AR277" s="139">
        <v>656.93464366891862</v>
      </c>
      <c r="AS277" s="348">
        <f t="shared" si="62"/>
        <v>656.9346436689184</v>
      </c>
      <c r="AT277" s="61">
        <v>2328.3031831382668</v>
      </c>
      <c r="AU277" s="61">
        <v>2328.3031831382668</v>
      </c>
      <c r="AV277" s="139">
        <v>569.12044111469424</v>
      </c>
      <c r="AW277" s="139">
        <v>742.63107544045579</v>
      </c>
      <c r="AX277" s="139">
        <v>608.58699227228158</v>
      </c>
      <c r="AY277" s="139">
        <v>603.66817960584126</v>
      </c>
      <c r="AZ277" s="61">
        <v>2524.0066884332728</v>
      </c>
      <c r="BA277" s="139">
        <v>827.99900000000002</v>
      </c>
      <c r="BB277"/>
      <c r="BC277" s="165">
        <f t="shared" si="63"/>
        <v>0.45487482118593281</v>
      </c>
      <c r="BD277" s="463"/>
    </row>
    <row r="278" spans="1:56">
      <c r="A278" s="21" t="s">
        <v>307</v>
      </c>
      <c r="B278" s="329" t="s">
        <v>34</v>
      </c>
      <c r="C278" s="98">
        <v>-81</v>
      </c>
      <c r="D278" s="98">
        <v>-384</v>
      </c>
      <c r="E278" s="98">
        <v>-78</v>
      </c>
      <c r="F278" s="98">
        <v>-112</v>
      </c>
      <c r="G278" s="103">
        <f t="shared" si="61"/>
        <v>-655</v>
      </c>
      <c r="H278" s="92">
        <v>-121.804</v>
      </c>
      <c r="I278" s="92">
        <v>-165.96199999999999</v>
      </c>
      <c r="J278" s="92">
        <v>-166.00200000000001</v>
      </c>
      <c r="K278" s="92">
        <v>-103.393</v>
      </c>
      <c r="L278" s="93">
        <v>-557.16099999999994</v>
      </c>
      <c r="M278" s="92">
        <v>-146.191</v>
      </c>
      <c r="N278" s="92">
        <v>-81.350999999999999</v>
      </c>
      <c r="O278" s="92">
        <v>-53.63</v>
      </c>
      <c r="P278" s="92">
        <v>-37.170999999999999</v>
      </c>
      <c r="Q278" s="93">
        <v>-318.34300000000002</v>
      </c>
      <c r="R278" s="92">
        <v>-64.52</v>
      </c>
      <c r="S278" s="92">
        <v>45.63</v>
      </c>
      <c r="T278" s="92">
        <v>51.518000000000001</v>
      </c>
      <c r="U278" s="92">
        <v>27.928999999999998</v>
      </c>
      <c r="V278" s="93">
        <v>60.557000000000002</v>
      </c>
      <c r="W278" s="92">
        <v>14.522</v>
      </c>
      <c r="X278" s="92">
        <v>-67.441000000000003</v>
      </c>
      <c r="Y278" s="92">
        <v>-47.753999999999998</v>
      </c>
      <c r="Z278" s="92">
        <v>-54.698999999999998</v>
      </c>
      <c r="AA278" s="93">
        <v>-155.37200000000001</v>
      </c>
      <c r="AB278" s="92">
        <v>-156.988</v>
      </c>
      <c r="AC278" s="92">
        <v>-338.65800000000002</v>
      </c>
      <c r="AD278" s="92">
        <v>-220.029</v>
      </c>
      <c r="AE278" s="92">
        <v>-107.857</v>
      </c>
      <c r="AF278" s="93">
        <v>-823.53200000000004</v>
      </c>
      <c r="AG278" s="92">
        <v>-71.685000000000002</v>
      </c>
      <c r="AH278" s="92">
        <v>39.988999999999997</v>
      </c>
      <c r="AI278" s="92">
        <v>-13.582000000000001</v>
      </c>
      <c r="AJ278" s="92">
        <v>-1.6970000000000001</v>
      </c>
      <c r="AK278" s="93">
        <v>-46.975000000000001</v>
      </c>
      <c r="AL278" s="92">
        <v>-278.767</v>
      </c>
      <c r="AM278" s="92">
        <v>-278.767</v>
      </c>
      <c r="AN278" s="92">
        <v>75.094999999999999</v>
      </c>
      <c r="AO278" s="92">
        <v>75.094999999999999</v>
      </c>
      <c r="AP278" s="92">
        <v>-32.255000000000003</v>
      </c>
      <c r="AQ278" s="346">
        <v>-32.254999999999995</v>
      </c>
      <c r="AR278" s="92">
        <v>-12.379</v>
      </c>
      <c r="AS278" s="406">
        <f t="shared" si="62"/>
        <v>-12.379000000000019</v>
      </c>
      <c r="AT278" s="93">
        <v>-248.30600000000001</v>
      </c>
      <c r="AU278" s="93">
        <v>-248.30600000000001</v>
      </c>
      <c r="AV278" s="92">
        <v>-35.512</v>
      </c>
      <c r="AW278" s="92">
        <v>-29.926000000005555</v>
      </c>
      <c r="AX278" s="92">
        <v>-14.145000000008388</v>
      </c>
      <c r="AY278" s="92">
        <v>-31.623000000000001</v>
      </c>
      <c r="AZ278" s="93">
        <v>-111.20600000001181</v>
      </c>
      <c r="BA278" s="92">
        <v>36.615000000000002</v>
      </c>
      <c r="BB278"/>
      <c r="BC278" s="165" t="str">
        <f t="shared" si="63"/>
        <v>ns</v>
      </c>
      <c r="BD278" s="463"/>
    </row>
    <row r="279" spans="1:56">
      <c r="A279" s="94" t="s">
        <v>308</v>
      </c>
      <c r="B279" s="330" t="s">
        <v>36</v>
      </c>
      <c r="C279" s="95"/>
      <c r="D279" s="95"/>
      <c r="E279" s="95"/>
      <c r="F279" s="96"/>
      <c r="G279" s="97"/>
      <c r="H279" s="96">
        <v>0</v>
      </c>
      <c r="I279" s="96">
        <v>-50</v>
      </c>
      <c r="J279" s="96">
        <v>-50</v>
      </c>
      <c r="K279" s="96">
        <v>0</v>
      </c>
      <c r="L279" s="97">
        <v>-100</v>
      </c>
      <c r="M279" s="96">
        <v>-40</v>
      </c>
      <c r="N279" s="96">
        <v>0</v>
      </c>
      <c r="O279" s="96">
        <v>-75</v>
      </c>
      <c r="P279" s="96">
        <v>0</v>
      </c>
      <c r="Q279" s="97">
        <v>-115</v>
      </c>
      <c r="R279" s="96">
        <v>0</v>
      </c>
      <c r="S279" s="96">
        <v>0</v>
      </c>
      <c r="T279" s="96">
        <v>0</v>
      </c>
      <c r="U279" s="96">
        <v>0</v>
      </c>
      <c r="V279" s="97">
        <v>0</v>
      </c>
      <c r="W279" s="96">
        <v>0</v>
      </c>
      <c r="X279" s="96">
        <v>0</v>
      </c>
      <c r="Y279" s="96">
        <v>0</v>
      </c>
      <c r="Z279" s="96">
        <v>0</v>
      </c>
      <c r="AA279" s="97">
        <v>0</v>
      </c>
      <c r="AB279" s="96">
        <v>0</v>
      </c>
      <c r="AC279" s="96">
        <v>0</v>
      </c>
      <c r="AD279" s="96">
        <v>0</v>
      </c>
      <c r="AE279" s="96">
        <v>0</v>
      </c>
      <c r="AF279" s="97">
        <v>0</v>
      </c>
      <c r="AG279" s="96">
        <v>0</v>
      </c>
      <c r="AH279" s="96">
        <v>0</v>
      </c>
      <c r="AI279" s="96">
        <v>0</v>
      </c>
      <c r="AJ279" s="96">
        <v>0</v>
      </c>
      <c r="AK279" s="97">
        <v>0</v>
      </c>
      <c r="AL279" s="96">
        <v>0</v>
      </c>
      <c r="AM279" s="96">
        <v>0</v>
      </c>
      <c r="AN279" s="96">
        <v>0</v>
      </c>
      <c r="AO279" s="96">
        <v>0</v>
      </c>
      <c r="AP279" s="96">
        <v>0</v>
      </c>
      <c r="AQ279" s="347">
        <v>0</v>
      </c>
      <c r="AR279" s="96">
        <v>0</v>
      </c>
      <c r="AS279" s="347">
        <f t="shared" si="62"/>
        <v>0</v>
      </c>
      <c r="AT279" s="97">
        <v>0</v>
      </c>
      <c r="AU279" s="97">
        <v>0</v>
      </c>
      <c r="AV279" s="96">
        <v>0</v>
      </c>
      <c r="AW279" s="96">
        <v>-2.1313869999999998E-12</v>
      </c>
      <c r="AX279" s="96">
        <v>0</v>
      </c>
      <c r="AY279" s="96">
        <v>0</v>
      </c>
      <c r="AZ279" s="97">
        <v>-2.1313869999999998E-12</v>
      </c>
      <c r="BA279" s="96">
        <v>0</v>
      </c>
      <c r="BB279"/>
      <c r="BC279" s="165" t="str">
        <f t="shared" si="63"/>
        <v>ns</v>
      </c>
      <c r="BD279" s="463"/>
    </row>
    <row r="280" spans="1:56">
      <c r="A280" s="21" t="s">
        <v>309</v>
      </c>
      <c r="B280" s="329" t="s">
        <v>38</v>
      </c>
      <c r="C280" s="98">
        <v>64</v>
      </c>
      <c r="D280" s="98">
        <v>-45</v>
      </c>
      <c r="E280" s="98">
        <v>59</v>
      </c>
      <c r="F280" s="98">
        <v>-18</v>
      </c>
      <c r="G280" s="103">
        <f t="shared" si="61"/>
        <v>60</v>
      </c>
      <c r="H280" s="98">
        <v>62.100999999999999</v>
      </c>
      <c r="I280" s="98">
        <v>61.185000000000002</v>
      </c>
      <c r="J280" s="72">
        <v>59.002000000000002</v>
      </c>
      <c r="K280" s="72">
        <v>29.196999999999999</v>
      </c>
      <c r="L280" s="103">
        <v>211.48500000000001</v>
      </c>
      <c r="M280" s="136">
        <v>69.349000000000004</v>
      </c>
      <c r="N280" s="136">
        <v>59.651000000000003</v>
      </c>
      <c r="O280" s="136">
        <v>46.120000000000005</v>
      </c>
      <c r="P280" s="136">
        <v>-8.0000000000000071E-2</v>
      </c>
      <c r="Q280" s="103">
        <v>175.04000000000002</v>
      </c>
      <c r="R280" s="136">
        <v>1.0660000000000001</v>
      </c>
      <c r="S280" s="136">
        <v>-0.26600000000000001</v>
      </c>
      <c r="T280" s="136">
        <v>0.97</v>
      </c>
      <c r="U280" s="136">
        <v>-1.39</v>
      </c>
      <c r="V280" s="103">
        <v>0.38</v>
      </c>
      <c r="W280" s="136">
        <v>-0.192</v>
      </c>
      <c r="X280" s="136">
        <v>-0.95899999999999996</v>
      </c>
      <c r="Y280" s="136">
        <v>2.1989999999999998</v>
      </c>
      <c r="Z280" s="136">
        <v>3.1150000000000002</v>
      </c>
      <c r="AA280" s="103">
        <v>4.1630000000000003</v>
      </c>
      <c r="AB280" s="136">
        <v>-0.34</v>
      </c>
      <c r="AC280" s="136">
        <v>1.49</v>
      </c>
      <c r="AD280" s="136">
        <v>-1.149</v>
      </c>
      <c r="AE280" s="136">
        <v>0</v>
      </c>
      <c r="AF280" s="103">
        <v>1E-3</v>
      </c>
      <c r="AG280" s="136">
        <v>0</v>
      </c>
      <c r="AH280" s="136">
        <v>0</v>
      </c>
      <c r="AI280" s="136">
        <v>0</v>
      </c>
      <c r="AJ280" s="136">
        <v>0</v>
      </c>
      <c r="AK280" s="103">
        <v>0</v>
      </c>
      <c r="AL280" s="136">
        <v>0</v>
      </c>
      <c r="AM280" s="136">
        <v>0</v>
      </c>
      <c r="AN280" s="136">
        <v>2.7E-2</v>
      </c>
      <c r="AO280" s="136">
        <v>2.7E-2</v>
      </c>
      <c r="AP280" s="136">
        <v>-1.6E-2</v>
      </c>
      <c r="AQ280" s="349">
        <v>-1.6E-2</v>
      </c>
      <c r="AR280" s="136">
        <v>-8.9999999999999993E-3</v>
      </c>
      <c r="AS280" s="408">
        <f t="shared" si="62"/>
        <v>-9.0000000000000011E-3</v>
      </c>
      <c r="AT280" s="103">
        <v>2E-3</v>
      </c>
      <c r="AU280" s="103">
        <v>2E-3</v>
      </c>
      <c r="AV280" s="136">
        <v>1.6E-2</v>
      </c>
      <c r="AW280" s="136">
        <v>4.9529999999999996E-12</v>
      </c>
      <c r="AX280" s="136">
        <v>0.93200000000728001</v>
      </c>
      <c r="AY280" s="136">
        <v>0</v>
      </c>
      <c r="AZ280" s="103">
        <v>0.94800000001223295</v>
      </c>
      <c r="BA280" s="136">
        <v>-2E-3</v>
      </c>
      <c r="BB280"/>
      <c r="BC280" s="165" t="str">
        <f t="shared" si="63"/>
        <v>ns</v>
      </c>
      <c r="BD280" s="463"/>
    </row>
    <row r="281" spans="1:56">
      <c r="A281" s="21" t="s">
        <v>310</v>
      </c>
      <c r="B281" s="329" t="s">
        <v>40</v>
      </c>
      <c r="C281" s="98">
        <v>1</v>
      </c>
      <c r="D281" s="98">
        <v>0</v>
      </c>
      <c r="E281" s="98">
        <v>0</v>
      </c>
      <c r="F281" s="98">
        <v>-8</v>
      </c>
      <c r="G281" s="103">
        <f t="shared" si="61"/>
        <v>-7</v>
      </c>
      <c r="H281" s="98">
        <v>0.435</v>
      </c>
      <c r="I281" s="98">
        <v>0.372</v>
      </c>
      <c r="J281" s="72">
        <v>-7.0000000000000007E-2</v>
      </c>
      <c r="K281" s="72">
        <v>3.5999999999999997E-2</v>
      </c>
      <c r="L281" s="103">
        <v>0.77300000000000002</v>
      </c>
      <c r="M281" s="136">
        <v>-1.4E-2</v>
      </c>
      <c r="N281" s="136">
        <v>4.0000000000000001E-3</v>
      </c>
      <c r="O281" s="136">
        <v>2.3519999999999999</v>
      </c>
      <c r="P281" s="136">
        <v>10.285</v>
      </c>
      <c r="Q281" s="103">
        <v>12.627000000000001</v>
      </c>
      <c r="R281" s="136">
        <v>-4.0000000000000001E-3</v>
      </c>
      <c r="S281" s="136">
        <v>2E-3</v>
      </c>
      <c r="T281" s="136">
        <v>2E-3</v>
      </c>
      <c r="U281" s="136">
        <v>-0.313</v>
      </c>
      <c r="V281" s="103">
        <v>-0.313</v>
      </c>
      <c r="W281" s="136">
        <v>2.5419999999999998</v>
      </c>
      <c r="X281" s="136">
        <v>-0.01</v>
      </c>
      <c r="Y281" s="136">
        <v>0.17599999999999999</v>
      </c>
      <c r="Z281" s="136">
        <v>13.166</v>
      </c>
      <c r="AA281" s="103">
        <v>15.874000000000001</v>
      </c>
      <c r="AB281" s="136">
        <v>-0.17899999999999999</v>
      </c>
      <c r="AC281" s="136">
        <v>-9.4E-2</v>
      </c>
      <c r="AD281" s="136">
        <v>1.1970000000000001</v>
      </c>
      <c r="AE281" s="136">
        <v>-2.5999999999999999E-2</v>
      </c>
      <c r="AF281" s="103">
        <v>0.89800000000000002</v>
      </c>
      <c r="AG281" s="136">
        <v>0.13900000000000001</v>
      </c>
      <c r="AH281" s="136">
        <v>-37.225999999999999</v>
      </c>
      <c r="AI281" s="136">
        <v>-2.5779999999999998</v>
      </c>
      <c r="AJ281" s="136">
        <v>0.4</v>
      </c>
      <c r="AK281" s="103">
        <v>-39.265000000000001</v>
      </c>
      <c r="AL281" s="136">
        <v>-1.9E-2</v>
      </c>
      <c r="AM281" s="136">
        <v>-1.9E-2</v>
      </c>
      <c r="AN281" s="136">
        <v>-0.90300000000000002</v>
      </c>
      <c r="AO281" s="136">
        <v>-0.90300000000000002</v>
      </c>
      <c r="AP281" s="136">
        <v>1.387</v>
      </c>
      <c r="AQ281" s="349">
        <v>1.387</v>
      </c>
      <c r="AR281" s="136">
        <v>-0.29499999999999998</v>
      </c>
      <c r="AS281" s="408">
        <f t="shared" si="62"/>
        <v>-0.29499999999999993</v>
      </c>
      <c r="AT281" s="103">
        <v>0.17</v>
      </c>
      <c r="AU281" s="103">
        <v>0.17</v>
      </c>
      <c r="AV281" s="136">
        <v>3.5000000000000003E-2</v>
      </c>
      <c r="AW281" s="136">
        <v>0.10299999999999999</v>
      </c>
      <c r="AX281" s="136">
        <v>-1.4000000004260991E-2</v>
      </c>
      <c r="AY281" s="136">
        <v>6.2E-2</v>
      </c>
      <c r="AZ281" s="103">
        <v>0.18599999999573902</v>
      </c>
      <c r="BA281" s="136">
        <v>0.30499999999999999</v>
      </c>
      <c r="BB281"/>
      <c r="BC281" s="165" t="str">
        <f t="shared" si="63"/>
        <v>x8,7</v>
      </c>
      <c r="BD281" s="463"/>
    </row>
    <row r="282" spans="1:56">
      <c r="A282" s="21" t="s">
        <v>311</v>
      </c>
      <c r="B282" s="329" t="s">
        <v>42</v>
      </c>
      <c r="C282" s="98">
        <v>0</v>
      </c>
      <c r="D282" s="98">
        <v>0</v>
      </c>
      <c r="E282" s="98">
        <v>0</v>
      </c>
      <c r="F282" s="98">
        <v>0</v>
      </c>
      <c r="G282" s="103">
        <f t="shared" si="61"/>
        <v>0</v>
      </c>
      <c r="H282" s="98">
        <v>0</v>
      </c>
      <c r="I282" s="98">
        <v>0</v>
      </c>
      <c r="J282" s="72">
        <v>0</v>
      </c>
      <c r="K282" s="72">
        <v>0</v>
      </c>
      <c r="L282" s="103">
        <v>0</v>
      </c>
      <c r="M282" s="136">
        <v>0</v>
      </c>
      <c r="N282" s="136">
        <v>0</v>
      </c>
      <c r="O282" s="136">
        <v>0</v>
      </c>
      <c r="P282" s="136">
        <v>0</v>
      </c>
      <c r="Q282" s="103">
        <v>0</v>
      </c>
      <c r="R282" s="136">
        <v>0</v>
      </c>
      <c r="S282" s="136">
        <v>0</v>
      </c>
      <c r="T282" s="136">
        <v>0</v>
      </c>
      <c r="U282" s="136">
        <v>0</v>
      </c>
      <c r="V282" s="103">
        <v>0</v>
      </c>
      <c r="W282" s="136">
        <v>0</v>
      </c>
      <c r="X282" s="136">
        <v>0</v>
      </c>
      <c r="Y282" s="136">
        <v>0</v>
      </c>
      <c r="Z282" s="136">
        <v>0</v>
      </c>
      <c r="AA282" s="103">
        <v>0</v>
      </c>
      <c r="AB282" s="136">
        <v>0</v>
      </c>
      <c r="AC282" s="136">
        <v>0</v>
      </c>
      <c r="AD282" s="136">
        <v>0</v>
      </c>
      <c r="AE282" s="136">
        <v>0</v>
      </c>
      <c r="AF282" s="103">
        <v>0</v>
      </c>
      <c r="AG282" s="136">
        <v>0</v>
      </c>
      <c r="AH282" s="136">
        <v>0</v>
      </c>
      <c r="AI282" s="136">
        <v>0</v>
      </c>
      <c r="AJ282" s="136">
        <v>0</v>
      </c>
      <c r="AK282" s="103">
        <v>0</v>
      </c>
      <c r="AL282" s="136">
        <v>0</v>
      </c>
      <c r="AM282" s="136">
        <v>0</v>
      </c>
      <c r="AN282" s="136">
        <v>0</v>
      </c>
      <c r="AO282" s="136">
        <v>0</v>
      </c>
      <c r="AP282" s="136">
        <v>0</v>
      </c>
      <c r="AQ282" s="349">
        <v>0</v>
      </c>
      <c r="AR282" s="136">
        <v>0</v>
      </c>
      <c r="AS282" s="408">
        <f t="shared" si="62"/>
        <v>0</v>
      </c>
      <c r="AT282" s="103">
        <v>0</v>
      </c>
      <c r="AU282" s="103">
        <v>0</v>
      </c>
      <c r="AV282" s="136">
        <v>0</v>
      </c>
      <c r="AW282" s="136">
        <v>0</v>
      </c>
      <c r="AX282" s="136">
        <v>0</v>
      </c>
      <c r="AY282" s="136">
        <v>0</v>
      </c>
      <c r="AZ282" s="103">
        <v>0</v>
      </c>
      <c r="BA282" s="136">
        <v>0</v>
      </c>
      <c r="BB282"/>
      <c r="BC282" s="165" t="str">
        <f t="shared" si="63"/>
        <v>ns</v>
      </c>
      <c r="BD282" s="463"/>
    </row>
    <row r="283" spans="1:56">
      <c r="A283" s="21" t="s">
        <v>312</v>
      </c>
      <c r="B283" s="328" t="s">
        <v>44</v>
      </c>
      <c r="C283" s="60">
        <v>498</v>
      </c>
      <c r="D283" s="60">
        <v>285</v>
      </c>
      <c r="E283" s="60">
        <v>337</v>
      </c>
      <c r="F283" s="60">
        <v>44</v>
      </c>
      <c r="G283" s="61">
        <f t="shared" si="61"/>
        <v>1164</v>
      </c>
      <c r="H283" s="60">
        <v>210.46</v>
      </c>
      <c r="I283" s="60">
        <v>420.108</v>
      </c>
      <c r="J283" s="74">
        <v>583.47299999999996</v>
      </c>
      <c r="K283" s="74">
        <v>361.450603</v>
      </c>
      <c r="L283" s="61">
        <v>1575.4916030000002</v>
      </c>
      <c r="M283" s="139">
        <v>439.84100000000001</v>
      </c>
      <c r="N283" s="139">
        <v>574.36</v>
      </c>
      <c r="O283" s="139">
        <v>457.61227875077208</v>
      </c>
      <c r="P283" s="139">
        <v>423.13</v>
      </c>
      <c r="Q283" s="61">
        <v>1894.9432787507722</v>
      </c>
      <c r="R283" s="139">
        <v>276.82728148912236</v>
      </c>
      <c r="S283" s="139">
        <v>687.95239829194429</v>
      </c>
      <c r="T283" s="139">
        <v>537.94300040637074</v>
      </c>
      <c r="U283" s="139">
        <v>329.42400000223273</v>
      </c>
      <c r="V283" s="61">
        <v>1832.1466801896702</v>
      </c>
      <c r="W283" s="139">
        <v>345.72764999999998</v>
      </c>
      <c r="X283" s="139">
        <v>562.25238411533519</v>
      </c>
      <c r="Y283" s="139">
        <v>492.63499999999999</v>
      </c>
      <c r="Z283" s="139">
        <v>439.44100000000003</v>
      </c>
      <c r="AA283" s="61">
        <v>1840.0560341153353</v>
      </c>
      <c r="AB283" s="139">
        <v>197.93849340372552</v>
      </c>
      <c r="AC283" s="139">
        <v>464.238494</v>
      </c>
      <c r="AD283" s="139">
        <v>418.09031700000003</v>
      </c>
      <c r="AE283" s="139">
        <v>362.62386359627448</v>
      </c>
      <c r="AF283" s="61">
        <v>1442.8911679999999</v>
      </c>
      <c r="AG283" s="139">
        <v>311.303</v>
      </c>
      <c r="AH283" s="139">
        <v>613.05274299999996</v>
      </c>
      <c r="AI283" s="139">
        <v>543.99593299991091</v>
      </c>
      <c r="AJ283" s="139">
        <v>530.11206363193821</v>
      </c>
      <c r="AK283" s="61">
        <v>1998.4637396318492</v>
      </c>
      <c r="AL283" s="139">
        <v>19.878176611000004</v>
      </c>
      <c r="AM283" s="139">
        <v>19.878176611000004</v>
      </c>
      <c r="AN283" s="139">
        <v>914.57698880683301</v>
      </c>
      <c r="AO283" s="139">
        <v>914.57698880683301</v>
      </c>
      <c r="AP283" s="139">
        <v>501.46237405151487</v>
      </c>
      <c r="AQ283" s="348">
        <v>501.4623740515151</v>
      </c>
      <c r="AR283" s="139">
        <v>644.25164366891863</v>
      </c>
      <c r="AS283" s="348">
        <f t="shared" si="62"/>
        <v>644.25164366891863</v>
      </c>
      <c r="AT283" s="61">
        <v>2080.1691831382668</v>
      </c>
      <c r="AU283" s="61">
        <v>2080.1691831382668</v>
      </c>
      <c r="AV283" s="139">
        <v>533.65944111469423</v>
      </c>
      <c r="AW283" s="139">
        <v>712.80807544045513</v>
      </c>
      <c r="AX283" s="139">
        <v>595.35999227227626</v>
      </c>
      <c r="AY283" s="139">
        <v>572.10717960584134</v>
      </c>
      <c r="AZ283" s="61">
        <v>2413.9346884332667</v>
      </c>
      <c r="BA283" s="139">
        <v>864.91700000000003</v>
      </c>
      <c r="BB283"/>
      <c r="BC283" s="165">
        <f t="shared" si="63"/>
        <v>0.62072837724632679</v>
      </c>
      <c r="BD283" s="463"/>
    </row>
    <row r="284" spans="1:56">
      <c r="A284" s="21" t="s">
        <v>313</v>
      </c>
      <c r="B284" s="329" t="s">
        <v>46</v>
      </c>
      <c r="C284" s="98">
        <v>-171</v>
      </c>
      <c r="D284" s="98">
        <v>-201</v>
      </c>
      <c r="E284" s="98">
        <v>-42</v>
      </c>
      <c r="F284" s="98">
        <v>7</v>
      </c>
      <c r="G284" s="103">
        <f t="shared" si="61"/>
        <v>-407</v>
      </c>
      <c r="H284" s="98">
        <v>-68.878</v>
      </c>
      <c r="I284" s="98">
        <v>-93.954999999999998</v>
      </c>
      <c r="J284" s="72">
        <v>-86.644000000000005</v>
      </c>
      <c r="K284" s="72">
        <v>-107.36566699999999</v>
      </c>
      <c r="L284" s="103">
        <v>-356.84266699999995</v>
      </c>
      <c r="M284" s="136">
        <v>-101.084</v>
      </c>
      <c r="N284" s="136">
        <v>-158.999969338</v>
      </c>
      <c r="O284" s="136">
        <v>-189.54533141472325</v>
      </c>
      <c r="P284" s="136">
        <v>-164.35000000000002</v>
      </c>
      <c r="Q284" s="103">
        <v>-613.97930075272325</v>
      </c>
      <c r="R284" s="136">
        <v>-94.611861444565861</v>
      </c>
      <c r="S284" s="136">
        <v>-178.46774105889463</v>
      </c>
      <c r="T284" s="136">
        <v>-155.07267635494526</v>
      </c>
      <c r="U284" s="136">
        <v>-54.177886750576597</v>
      </c>
      <c r="V284" s="103">
        <v>-482.33016560898233</v>
      </c>
      <c r="W284" s="136">
        <v>-126.86537987189955</v>
      </c>
      <c r="X284" s="136">
        <v>-136.4062211977853</v>
      </c>
      <c r="Y284" s="136">
        <v>-51.012999999999998</v>
      </c>
      <c r="Z284" s="136">
        <v>-57.504200000000004</v>
      </c>
      <c r="AA284" s="103">
        <v>-371.78880106968489</v>
      </c>
      <c r="AB284" s="136">
        <v>-9.0559897134076195</v>
      </c>
      <c r="AC284" s="136">
        <v>-56.465111</v>
      </c>
      <c r="AD284" s="136">
        <v>-104.560795</v>
      </c>
      <c r="AE284" s="136">
        <v>-52.414999999999999</v>
      </c>
      <c r="AF284" s="103">
        <v>-222.49689571340764</v>
      </c>
      <c r="AG284" s="136">
        <v>-51.654066</v>
      </c>
      <c r="AH284" s="136">
        <v>-145.95334199999999</v>
      </c>
      <c r="AI284" s="136">
        <v>-118.91266551763621</v>
      </c>
      <c r="AJ284" s="136">
        <v>-148.40383693612964</v>
      </c>
      <c r="AK284" s="103">
        <v>-464.92391045376587</v>
      </c>
      <c r="AL284" s="136">
        <v>-67.033520908</v>
      </c>
      <c r="AM284" s="136">
        <v>-67.033520908</v>
      </c>
      <c r="AN284" s="136">
        <v>-165.10262550908118</v>
      </c>
      <c r="AO284" s="136">
        <v>-165.10262550908118</v>
      </c>
      <c r="AP284" s="136">
        <v>-133.87129657268028</v>
      </c>
      <c r="AQ284" s="349">
        <v>-133.87129657268025</v>
      </c>
      <c r="AR284" s="136">
        <v>-149.26540531393437</v>
      </c>
      <c r="AS284" s="408">
        <f t="shared" si="62"/>
        <v>-149.26540531393437</v>
      </c>
      <c r="AT284" s="103">
        <v>-515.27284830369581</v>
      </c>
      <c r="AU284" s="103">
        <v>-515.27284830369581</v>
      </c>
      <c r="AV284" s="136">
        <v>-169.69185051531431</v>
      </c>
      <c r="AW284" s="136">
        <v>-140.52069113502509</v>
      </c>
      <c r="AX284" s="136">
        <v>-181.2867710771836</v>
      </c>
      <c r="AY284" s="136">
        <v>-96.768363701522418</v>
      </c>
      <c r="AZ284" s="103">
        <v>-588.26767642904542</v>
      </c>
      <c r="BA284" s="136">
        <v>-203.221</v>
      </c>
      <c r="BB284"/>
      <c r="BC284" s="165">
        <f t="shared" si="63"/>
        <v>0.19758844860767044</v>
      </c>
      <c r="BD284" s="463"/>
    </row>
    <row r="285" spans="1:56">
      <c r="A285" s="21" t="s">
        <v>314</v>
      </c>
      <c r="B285" s="329" t="s">
        <v>48</v>
      </c>
      <c r="C285" s="98">
        <v>0</v>
      </c>
      <c r="D285" s="98">
        <v>-1</v>
      </c>
      <c r="E285" s="98">
        <v>-1</v>
      </c>
      <c r="F285" s="98">
        <v>0</v>
      </c>
      <c r="G285" s="103">
        <f t="shared" si="61"/>
        <v>-2</v>
      </c>
      <c r="H285" s="98">
        <v>-9.0999999999999998E-2</v>
      </c>
      <c r="I285" s="98">
        <v>11.255000000000001</v>
      </c>
      <c r="J285" s="72">
        <v>-0.35699999999999998</v>
      </c>
      <c r="K285" s="72">
        <v>0.09</v>
      </c>
      <c r="L285" s="103">
        <v>10.897</v>
      </c>
      <c r="M285" s="136">
        <v>0</v>
      </c>
      <c r="N285" s="136">
        <v>0</v>
      </c>
      <c r="O285" s="136">
        <v>0</v>
      </c>
      <c r="P285" s="136">
        <v>0</v>
      </c>
      <c r="Q285" s="103">
        <v>0</v>
      </c>
      <c r="R285" s="136">
        <v>0</v>
      </c>
      <c r="S285" s="136">
        <v>0</v>
      </c>
      <c r="T285" s="136">
        <v>0</v>
      </c>
      <c r="U285" s="136">
        <v>0</v>
      </c>
      <c r="V285" s="103">
        <v>0</v>
      </c>
      <c r="W285" s="136">
        <v>0</v>
      </c>
      <c r="X285" s="136">
        <v>0</v>
      </c>
      <c r="Y285" s="136">
        <v>0</v>
      </c>
      <c r="Z285" s="136">
        <v>0</v>
      </c>
      <c r="AA285" s="103">
        <v>0</v>
      </c>
      <c r="AB285" s="136">
        <v>0</v>
      </c>
      <c r="AC285" s="136">
        <v>0</v>
      </c>
      <c r="AD285" s="136">
        <v>0</v>
      </c>
      <c r="AE285" s="136">
        <v>0</v>
      </c>
      <c r="AF285" s="103">
        <v>0</v>
      </c>
      <c r="AG285" s="136">
        <v>0</v>
      </c>
      <c r="AH285" s="136">
        <v>0</v>
      </c>
      <c r="AI285" s="136">
        <v>0</v>
      </c>
      <c r="AJ285" s="136">
        <v>0</v>
      </c>
      <c r="AK285" s="103">
        <v>0</v>
      </c>
      <c r="AL285" s="136">
        <v>0</v>
      </c>
      <c r="AM285" s="136">
        <v>0</v>
      </c>
      <c r="AN285" s="136">
        <v>0</v>
      </c>
      <c r="AO285" s="136">
        <v>0</v>
      </c>
      <c r="AP285" s="136">
        <v>-1.0609999999999999</v>
      </c>
      <c r="AQ285" s="349">
        <v>-1.0609999999999999</v>
      </c>
      <c r="AR285" s="136">
        <v>1.0609999999999999</v>
      </c>
      <c r="AS285" s="408">
        <f t="shared" si="62"/>
        <v>1.0609999999999999</v>
      </c>
      <c r="AT285" s="103">
        <v>0</v>
      </c>
      <c r="AU285" s="103">
        <v>0</v>
      </c>
      <c r="AV285" s="136">
        <v>0</v>
      </c>
      <c r="AW285" s="136">
        <v>0</v>
      </c>
      <c r="AX285" s="136">
        <v>0</v>
      </c>
      <c r="AY285" s="136">
        <v>0</v>
      </c>
      <c r="AZ285" s="103">
        <v>0</v>
      </c>
      <c r="BA285" s="136">
        <v>0</v>
      </c>
      <c r="BB285"/>
      <c r="BC285" s="165" t="str">
        <f t="shared" si="63"/>
        <v>ns</v>
      </c>
      <c r="BD285" s="463"/>
    </row>
    <row r="286" spans="1:56">
      <c r="A286" s="21" t="s">
        <v>315</v>
      </c>
      <c r="B286" s="328" t="s">
        <v>50</v>
      </c>
      <c r="C286" s="60">
        <v>327</v>
      </c>
      <c r="D286" s="60">
        <v>83</v>
      </c>
      <c r="E286" s="60">
        <v>294</v>
      </c>
      <c r="F286" s="60">
        <v>51</v>
      </c>
      <c r="G286" s="61">
        <f t="shared" si="61"/>
        <v>755</v>
      </c>
      <c r="H286" s="60">
        <v>141.49100000000001</v>
      </c>
      <c r="I286" s="60">
        <v>337.40799999999996</v>
      </c>
      <c r="J286" s="74">
        <v>496.47200000000004</v>
      </c>
      <c r="K286" s="74">
        <v>254.17493599999997</v>
      </c>
      <c r="L286" s="61">
        <v>1229.545936</v>
      </c>
      <c r="M286" s="139">
        <v>338.75700000000001</v>
      </c>
      <c r="N286" s="139">
        <v>415.36003066200004</v>
      </c>
      <c r="O286" s="139">
        <v>268.06694733604877</v>
      </c>
      <c r="P286" s="139">
        <v>258.77999999999997</v>
      </c>
      <c r="Q286" s="61">
        <v>1280.9639779980487</v>
      </c>
      <c r="R286" s="139">
        <v>182.21542004455651</v>
      </c>
      <c r="S286" s="139">
        <v>509.48465723304963</v>
      </c>
      <c r="T286" s="139">
        <v>382.87032405142548</v>
      </c>
      <c r="U286" s="139">
        <v>275.24611325165614</v>
      </c>
      <c r="V286" s="61">
        <v>1349.8165145806879</v>
      </c>
      <c r="W286" s="139">
        <v>218.86227012810045</v>
      </c>
      <c r="X286" s="139">
        <v>425.84616291754986</v>
      </c>
      <c r="Y286" s="139">
        <v>441.62200000000001</v>
      </c>
      <c r="Z286" s="139">
        <v>381.93680000000001</v>
      </c>
      <c r="AA286" s="61">
        <v>1468.2672330456503</v>
      </c>
      <c r="AB286" s="139">
        <v>188.88250369031792</v>
      </c>
      <c r="AC286" s="139">
        <v>407.77338300000002</v>
      </c>
      <c r="AD286" s="139">
        <v>313.52952200000004</v>
      </c>
      <c r="AE286" s="139">
        <v>310.20886359627445</v>
      </c>
      <c r="AF286" s="61">
        <v>1220.3942722865922</v>
      </c>
      <c r="AG286" s="139">
        <v>259.64893400000005</v>
      </c>
      <c r="AH286" s="139">
        <v>467.099401</v>
      </c>
      <c r="AI286" s="139">
        <v>425.08326748227472</v>
      </c>
      <c r="AJ286" s="139">
        <v>381.70822669580861</v>
      </c>
      <c r="AK286" s="61">
        <v>1533.5398291780832</v>
      </c>
      <c r="AL286" s="139">
        <v>-47.155344296999999</v>
      </c>
      <c r="AM286" s="139">
        <v>-47.155344296999999</v>
      </c>
      <c r="AN286" s="139">
        <v>749.47436329775189</v>
      </c>
      <c r="AO286" s="139">
        <v>749.47436329775189</v>
      </c>
      <c r="AP286" s="139">
        <v>366.53007747883458</v>
      </c>
      <c r="AQ286" s="348">
        <v>366.53007747883464</v>
      </c>
      <c r="AR286" s="139">
        <v>496.0472383549843</v>
      </c>
      <c r="AS286" s="348">
        <f t="shared" si="62"/>
        <v>496.04723835498453</v>
      </c>
      <c r="AT286" s="61">
        <v>1564.896334834571</v>
      </c>
      <c r="AU286" s="61">
        <v>1564.896334834571</v>
      </c>
      <c r="AV286" s="139">
        <v>363.96759059937989</v>
      </c>
      <c r="AW286" s="139">
        <v>572.28738430543001</v>
      </c>
      <c r="AX286" s="139">
        <v>414.07322119509257</v>
      </c>
      <c r="AY286" s="139">
        <v>475.33881590431889</v>
      </c>
      <c r="AZ286" s="61">
        <v>1825.6670120042213</v>
      </c>
      <c r="BA286" s="139">
        <v>661.69600000000003</v>
      </c>
      <c r="BB286"/>
      <c r="BC286" s="165">
        <f t="shared" si="63"/>
        <v>0.81800802349001067</v>
      </c>
      <c r="BD286" s="463"/>
    </row>
    <row r="287" spans="1:56">
      <c r="A287" s="21" t="s">
        <v>316</v>
      </c>
      <c r="B287" s="329" t="s">
        <v>52</v>
      </c>
      <c r="C287" s="98">
        <v>-7</v>
      </c>
      <c r="D287" s="98">
        <v>-1</v>
      </c>
      <c r="E287" s="98">
        <v>-7</v>
      </c>
      <c r="F287" s="98">
        <v>-1</v>
      </c>
      <c r="G287" s="103">
        <f t="shared" si="61"/>
        <v>-16</v>
      </c>
      <c r="H287" s="98">
        <v>-3.3279999999999998</v>
      </c>
      <c r="I287" s="98">
        <v>-4.5199999999999996</v>
      </c>
      <c r="J287" s="98">
        <v>-15.668799999999999</v>
      </c>
      <c r="K287" s="98">
        <v>-3.6249280000000002</v>
      </c>
      <c r="L287" s="103">
        <v>-27.141728000000001</v>
      </c>
      <c r="M287" s="136">
        <v>-7.6300000000000008</v>
      </c>
      <c r="N287" s="136">
        <v>-7.9595171999999996</v>
      </c>
      <c r="O287" s="136">
        <v>-5.1195821255938796</v>
      </c>
      <c r="P287" s="136">
        <v>-6.0890000000000004</v>
      </c>
      <c r="Q287" s="103">
        <v>-26.798099325593878</v>
      </c>
      <c r="R287" s="136">
        <v>-3.8029832409802431</v>
      </c>
      <c r="S287" s="136">
        <v>-11.133194194967093</v>
      </c>
      <c r="T287" s="136">
        <v>-8.149729826346789</v>
      </c>
      <c r="U287" s="136">
        <v>-5.6859713255119315</v>
      </c>
      <c r="V287" s="103">
        <v>-28.771878587806054</v>
      </c>
      <c r="W287" s="136">
        <v>-4.8315447246682961</v>
      </c>
      <c r="X287" s="136">
        <v>-8.7667482330613637</v>
      </c>
      <c r="Y287" s="136">
        <v>-9.64</v>
      </c>
      <c r="Z287" s="136">
        <v>-9.8892861399999994</v>
      </c>
      <c r="AA287" s="103">
        <v>-33.127579097729658</v>
      </c>
      <c r="AB287" s="136">
        <v>-3.8489627322940896</v>
      </c>
      <c r="AC287" s="136">
        <v>-8.2722890000000007</v>
      </c>
      <c r="AD287" s="136">
        <v>-6.3809970000000007</v>
      </c>
      <c r="AE287" s="136">
        <v>-7.2825496177000009</v>
      </c>
      <c r="AF287" s="103">
        <v>-25.784798349994087</v>
      </c>
      <c r="AG287" s="136">
        <v>-5.00692</v>
      </c>
      <c r="AH287" s="136">
        <v>-9.8561809999999994</v>
      </c>
      <c r="AI287" s="136">
        <v>-8.9393981790547272</v>
      </c>
      <c r="AJ287" s="136">
        <v>-8.7842061429976237</v>
      </c>
      <c r="AK287" s="103">
        <v>-32.586705322052346</v>
      </c>
      <c r="AL287" s="136">
        <v>1.0557392837284509</v>
      </c>
      <c r="AM287" s="136">
        <v>1.0557392837284509</v>
      </c>
      <c r="AN287" s="136">
        <v>-16.798785601716769</v>
      </c>
      <c r="AO287" s="136">
        <v>-16.798785601716769</v>
      </c>
      <c r="AP287" s="136">
        <v>-8.1214137335064613</v>
      </c>
      <c r="AQ287" s="349">
        <v>-8.1214137335064631</v>
      </c>
      <c r="AR287" s="136">
        <v>-11.356197115316149</v>
      </c>
      <c r="AS287" s="408">
        <f t="shared" si="62"/>
        <v>-11.356197115316148</v>
      </c>
      <c r="AT287" s="103">
        <v>-35.220657166810931</v>
      </c>
      <c r="AU287" s="103">
        <v>-35.220657166810931</v>
      </c>
      <c r="AV287" s="136">
        <v>-8.7242150743834976</v>
      </c>
      <c r="AW287" s="136">
        <v>-13.815755470011256</v>
      </c>
      <c r="AX287" s="136">
        <v>-9.9939253326306101</v>
      </c>
      <c r="AY287" s="136">
        <v>-11.009522678717696</v>
      </c>
      <c r="AZ287" s="103">
        <v>-43.54341855574306</v>
      </c>
      <c r="BA287" s="136">
        <v>-15.974234973620602</v>
      </c>
      <c r="BB287"/>
      <c r="BC287" s="165">
        <f t="shared" si="63"/>
        <v>0.83102260059188549</v>
      </c>
      <c r="BD287" s="463"/>
    </row>
    <row r="288" spans="1:56">
      <c r="A288" s="21" t="s">
        <v>317</v>
      </c>
      <c r="B288" s="331" t="s">
        <v>54</v>
      </c>
      <c r="C288" s="61">
        <v>320</v>
      </c>
      <c r="D288" s="61">
        <v>82</v>
      </c>
      <c r="E288" s="61">
        <v>287</v>
      </c>
      <c r="F288" s="61">
        <v>50</v>
      </c>
      <c r="G288" s="61">
        <f t="shared" si="61"/>
        <v>739</v>
      </c>
      <c r="H288" s="61">
        <v>138.16300000000001</v>
      </c>
      <c r="I288" s="61">
        <v>332.88799999999998</v>
      </c>
      <c r="J288" s="75">
        <v>480.8032</v>
      </c>
      <c r="K288" s="75">
        <v>250.55000799999999</v>
      </c>
      <c r="L288" s="61">
        <v>1202.4042079999999</v>
      </c>
      <c r="M288" s="140">
        <v>331.12700000000001</v>
      </c>
      <c r="N288" s="140">
        <v>407.40051346199999</v>
      </c>
      <c r="O288" s="140">
        <v>262.9473652104549</v>
      </c>
      <c r="P288" s="140">
        <v>252.691</v>
      </c>
      <c r="Q288" s="61">
        <v>1254.1658786724549</v>
      </c>
      <c r="R288" s="140">
        <v>178.41243680357627</v>
      </c>
      <c r="S288" s="140">
        <v>498.35146303808256</v>
      </c>
      <c r="T288" s="140">
        <v>374.72059422507874</v>
      </c>
      <c r="U288" s="140">
        <v>269.56014192614418</v>
      </c>
      <c r="V288" s="61">
        <v>1321.0446359928819</v>
      </c>
      <c r="W288" s="140">
        <v>214.03072540343214</v>
      </c>
      <c r="X288" s="140">
        <v>417.07941468448854</v>
      </c>
      <c r="Y288" s="140">
        <v>431.98199999999997</v>
      </c>
      <c r="Z288" s="140">
        <v>372.04751385999998</v>
      </c>
      <c r="AA288" s="61">
        <v>1435.1396539479206</v>
      </c>
      <c r="AB288" s="140">
        <v>185.03354095802382</v>
      </c>
      <c r="AC288" s="140">
        <v>399.50109399999997</v>
      </c>
      <c r="AD288" s="140">
        <v>307.14852499999995</v>
      </c>
      <c r="AE288" s="140">
        <v>302.92631397857446</v>
      </c>
      <c r="AF288" s="61">
        <v>1194.6094739365983</v>
      </c>
      <c r="AG288" s="140">
        <v>254.64201399999999</v>
      </c>
      <c r="AH288" s="140">
        <v>457.24322000000001</v>
      </c>
      <c r="AI288" s="140">
        <v>416.14386930322001</v>
      </c>
      <c r="AJ288" s="140">
        <v>372.92402055281093</v>
      </c>
      <c r="AK288" s="61">
        <v>1500.953123856031</v>
      </c>
      <c r="AL288" s="140">
        <v>-46.099605013271542</v>
      </c>
      <c r="AM288" s="140">
        <v>-46.099605013271542</v>
      </c>
      <c r="AN288" s="140">
        <v>732.67557769603513</v>
      </c>
      <c r="AO288" s="140">
        <v>732.67557769603513</v>
      </c>
      <c r="AP288" s="140">
        <v>358.40866374532811</v>
      </c>
      <c r="AQ288" s="348">
        <v>358.408663745328</v>
      </c>
      <c r="AR288" s="140">
        <v>484.69104123966821</v>
      </c>
      <c r="AS288" s="348">
        <f t="shared" si="62"/>
        <v>484.69104123966838</v>
      </c>
      <c r="AT288" s="61">
        <v>1529.6756776677601</v>
      </c>
      <c r="AU288" s="61">
        <v>1529.6756776677601</v>
      </c>
      <c r="AV288" s="140">
        <v>355.2433755249964</v>
      </c>
      <c r="AW288" s="140">
        <v>558.47162883541876</v>
      </c>
      <c r="AX288" s="140">
        <v>404.079295862462</v>
      </c>
      <c r="AY288" s="140">
        <v>464.32929322560119</v>
      </c>
      <c r="AZ288" s="61">
        <v>1782.1235934484785</v>
      </c>
      <c r="BA288" s="140">
        <v>645.72176502637933</v>
      </c>
      <c r="BB288"/>
      <c r="BC288" s="165">
        <f t="shared" si="63"/>
        <v>0.8176884060740035</v>
      </c>
      <c r="BD288" s="463"/>
    </row>
    <row r="289" spans="1:56">
      <c r="A289" s="112" t="s">
        <v>286</v>
      </c>
      <c r="B289" s="330" t="s">
        <v>287</v>
      </c>
      <c r="C289" s="95">
        <v>6</v>
      </c>
      <c r="D289" s="95">
        <v>82</v>
      </c>
      <c r="E289" s="95">
        <v>50</v>
      </c>
      <c r="F289" s="96">
        <f>F311+F333</f>
        <v>-62</v>
      </c>
      <c r="G289" s="97">
        <f t="shared" si="61"/>
        <v>76</v>
      </c>
      <c r="H289" s="96">
        <f t="shared" ref="H289:L289" si="68">H311+H333</f>
        <v>0</v>
      </c>
      <c r="I289" s="96">
        <f t="shared" si="68"/>
        <v>0</v>
      </c>
      <c r="J289" s="96">
        <f t="shared" si="68"/>
        <v>0</v>
      </c>
      <c r="K289" s="96">
        <f t="shared" si="68"/>
        <v>0</v>
      </c>
      <c r="L289" s="97">
        <f t="shared" si="68"/>
        <v>0</v>
      </c>
      <c r="M289" s="96">
        <v>0</v>
      </c>
      <c r="N289" s="96">
        <v>0</v>
      </c>
      <c r="O289" s="96">
        <v>0</v>
      </c>
      <c r="P289" s="96">
        <v>0</v>
      </c>
      <c r="Q289" s="97">
        <v>0</v>
      </c>
      <c r="R289" s="96">
        <v>0</v>
      </c>
      <c r="S289" s="96">
        <v>0</v>
      </c>
      <c r="T289" s="96">
        <v>0</v>
      </c>
      <c r="U289" s="96">
        <v>0</v>
      </c>
      <c r="V289" s="97">
        <v>0</v>
      </c>
      <c r="W289" s="96">
        <v>0</v>
      </c>
      <c r="X289" s="96">
        <v>0</v>
      </c>
      <c r="Y289" s="96">
        <v>0</v>
      </c>
      <c r="Z289" s="96">
        <v>0</v>
      </c>
      <c r="AA289" s="97">
        <v>0</v>
      </c>
      <c r="AB289" s="96">
        <v>0</v>
      </c>
      <c r="AC289" s="96">
        <v>0</v>
      </c>
      <c r="AD289" s="96">
        <v>0</v>
      </c>
      <c r="AE289" s="96">
        <v>0</v>
      </c>
      <c r="AF289" s="97">
        <v>0</v>
      </c>
      <c r="AG289" s="96">
        <v>0</v>
      </c>
      <c r="AH289" s="96">
        <v>0</v>
      </c>
      <c r="AI289" s="96">
        <v>0</v>
      </c>
      <c r="AJ289" s="96">
        <v>0</v>
      </c>
      <c r="AK289" s="97">
        <v>0</v>
      </c>
      <c r="AL289" s="96">
        <v>0</v>
      </c>
      <c r="AM289" s="96">
        <f t="shared" ref="AM289:AO289" si="69">AM311+AM333</f>
        <v>0</v>
      </c>
      <c r="AN289" s="96">
        <v>0</v>
      </c>
      <c r="AO289" s="96">
        <f t="shared" si="69"/>
        <v>0</v>
      </c>
      <c r="AP289" s="96">
        <v>0</v>
      </c>
      <c r="AQ289" s="347">
        <f t="shared" ref="AQ289" si="70">AQ311+AQ333</f>
        <v>0</v>
      </c>
      <c r="AR289" s="96">
        <v>0</v>
      </c>
      <c r="AS289" s="347">
        <f t="shared" si="62"/>
        <v>0</v>
      </c>
      <c r="AT289" s="97">
        <v>0</v>
      </c>
      <c r="AU289" s="97">
        <v>0</v>
      </c>
      <c r="AV289" s="96">
        <v>0</v>
      </c>
      <c r="AW289" s="96">
        <v>0</v>
      </c>
      <c r="AX289" s="96">
        <v>0</v>
      </c>
      <c r="AY289" s="96">
        <v>0</v>
      </c>
      <c r="AZ289" s="96">
        <v>0</v>
      </c>
      <c r="BA289" s="96">
        <f t="shared" ref="BA289" si="71">BA311+BA333</f>
        <v>0</v>
      </c>
      <c r="BB289"/>
      <c r="BC289" s="165" t="str">
        <f t="shared" si="63"/>
        <v>ns</v>
      </c>
      <c r="BD289" s="463"/>
    </row>
    <row r="290" spans="1:56">
      <c r="A290" s="21"/>
      <c r="B290" s="85"/>
      <c r="C290" s="85"/>
      <c r="D290" s="85"/>
      <c r="E290" s="85"/>
      <c r="F290" s="85"/>
      <c r="G290" s="85"/>
      <c r="H290" s="85"/>
      <c r="I290" s="85"/>
      <c r="J290" s="98"/>
      <c r="K290" s="98"/>
      <c r="L290" s="85"/>
      <c r="M290" s="135"/>
      <c r="N290" s="135"/>
      <c r="O290" s="135"/>
      <c r="P290" s="135"/>
      <c r="Q290" s="85"/>
      <c r="R290" s="135"/>
      <c r="S290" s="135"/>
      <c r="T290" s="135"/>
      <c r="U290" s="135"/>
      <c r="V290" s="8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413"/>
      <c r="AT290" s="135"/>
      <c r="AU290" s="135"/>
      <c r="AV290" s="135"/>
      <c r="AW290" s="135"/>
      <c r="AX290" s="135"/>
      <c r="AY290" s="135"/>
      <c r="AZ290" s="135"/>
      <c r="BA290" s="135"/>
      <c r="BB290"/>
      <c r="BC290" s="167"/>
      <c r="BD290" s="463"/>
    </row>
    <row r="291" spans="1:56" ht="16.5" thickBot="1">
      <c r="A291" s="21"/>
      <c r="B291" s="121" t="s">
        <v>318</v>
      </c>
      <c r="C291" s="117"/>
      <c r="D291" s="117"/>
      <c r="E291" s="117"/>
      <c r="F291" s="117"/>
      <c r="G291" s="117"/>
      <c r="H291" s="117"/>
      <c r="I291" s="117"/>
      <c r="J291" s="117"/>
      <c r="K291" s="117"/>
      <c r="L291" s="117"/>
      <c r="M291" s="157"/>
      <c r="N291" s="157"/>
      <c r="O291" s="157"/>
      <c r="P291" s="157"/>
      <c r="Q291" s="117"/>
      <c r="R291" s="157"/>
      <c r="S291" s="157"/>
      <c r="T291" s="157"/>
      <c r="U291" s="157"/>
      <c r="V291" s="11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c r="BC291" s="371"/>
      <c r="BD291" s="463"/>
    </row>
    <row r="292" spans="1:56">
      <c r="A292" s="21"/>
      <c r="B292" s="85"/>
      <c r="C292" s="85"/>
      <c r="D292" s="85"/>
      <c r="E292" s="85"/>
      <c r="F292" s="85"/>
      <c r="G292" s="85"/>
      <c r="H292" s="85"/>
      <c r="I292" s="85"/>
      <c r="J292" s="85"/>
      <c r="K292" s="85"/>
      <c r="L292" s="85"/>
      <c r="M292" s="131"/>
      <c r="N292" s="131"/>
      <c r="O292" s="131"/>
      <c r="P292" s="131"/>
      <c r="Q292" s="85"/>
      <c r="R292" s="131"/>
      <c r="S292" s="131"/>
      <c r="T292" s="131"/>
      <c r="U292" s="131"/>
      <c r="V292" s="85"/>
      <c r="W292" s="131"/>
      <c r="X292" s="131"/>
      <c r="Y292" s="131"/>
      <c r="Z292" s="131"/>
      <c r="AA292" s="131"/>
      <c r="AB292" s="131"/>
      <c r="AC292" s="131"/>
      <c r="AD292" s="131"/>
      <c r="AE292" s="131"/>
      <c r="AF292" s="131"/>
      <c r="AG292" s="131"/>
      <c r="AH292" s="131"/>
      <c r="AI292" s="131"/>
      <c r="AJ292" s="131"/>
      <c r="AK292" s="131"/>
      <c r="AL292" s="131"/>
      <c r="AM292" s="158" t="str">
        <f>+$AM$13</f>
        <v>IFRS 17</v>
      </c>
      <c r="AN292" s="131"/>
      <c r="AO292" s="158" t="str">
        <f>+$AM$13</f>
        <v>IFRS 17</v>
      </c>
      <c r="AP292" s="131"/>
      <c r="AQ292" s="131"/>
      <c r="AR292" s="131"/>
      <c r="AS292" s="402" t="s">
        <v>596</v>
      </c>
      <c r="AT292" s="131"/>
      <c r="AU292" s="158" t="s">
        <v>596</v>
      </c>
      <c r="AV292" s="131"/>
      <c r="AW292" s="131"/>
      <c r="AX292" s="131"/>
      <c r="AY292" s="131"/>
      <c r="AZ292" s="131"/>
      <c r="BA292" s="131"/>
      <c r="BB292"/>
      <c r="BC292" s="167"/>
      <c r="BD292" s="463"/>
    </row>
    <row r="293" spans="1:56" ht="25.5">
      <c r="A293" s="21"/>
      <c r="B293" s="340" t="s">
        <v>24</v>
      </c>
      <c r="C293" s="119" t="str">
        <f t="shared" ref="C293:BA293" si="72">C$14</f>
        <v>Q1-15
Underlying</v>
      </c>
      <c r="D293" s="119" t="str">
        <f t="shared" si="72"/>
        <v>Q2-15
Underlying</v>
      </c>
      <c r="E293" s="119" t="str">
        <f t="shared" si="72"/>
        <v>Q3-15
Underlying</v>
      </c>
      <c r="F293" s="119" t="str">
        <f t="shared" si="72"/>
        <v>Q4-15
Underlying</v>
      </c>
      <c r="G293" s="119" t="str">
        <f t="shared" si="72"/>
        <v>FY-2015
Underlying</v>
      </c>
      <c r="H293" s="119" t="str">
        <f t="shared" si="72"/>
        <v>Q1-16
Underlying</v>
      </c>
      <c r="I293" s="119" t="str">
        <f t="shared" si="72"/>
        <v>Q2-16
Underlying</v>
      </c>
      <c r="J293" s="119" t="str">
        <f t="shared" si="72"/>
        <v>Q3-16
Underlying</v>
      </c>
      <c r="K293" s="119" t="str">
        <f t="shared" si="72"/>
        <v>Q4-16
Underlying</v>
      </c>
      <c r="L293" s="119" t="str">
        <f t="shared" si="72"/>
        <v>FY-2016
Underlying</v>
      </c>
      <c r="M293" s="158" t="s">
        <v>540</v>
      </c>
      <c r="N293" s="158" t="s">
        <v>541</v>
      </c>
      <c r="O293" s="158" t="s">
        <v>542</v>
      </c>
      <c r="P293" s="158" t="s">
        <v>543</v>
      </c>
      <c r="Q293" s="119" t="s">
        <v>544</v>
      </c>
      <c r="R293" s="158" t="s">
        <v>545</v>
      </c>
      <c r="S293" s="158" t="s">
        <v>546</v>
      </c>
      <c r="T293" s="158" t="s">
        <v>547</v>
      </c>
      <c r="U293" s="158" t="s">
        <v>548</v>
      </c>
      <c r="V293" s="119" t="s">
        <v>549</v>
      </c>
      <c r="W293" s="158" t="s">
        <v>550</v>
      </c>
      <c r="X293" s="158" t="s">
        <v>551</v>
      </c>
      <c r="Y293" s="158" t="s">
        <v>552</v>
      </c>
      <c r="Z293" s="158" t="s">
        <v>553</v>
      </c>
      <c r="AA293" s="158" t="s">
        <v>554</v>
      </c>
      <c r="AB293" s="158" t="s">
        <v>555</v>
      </c>
      <c r="AC293" s="158" t="s">
        <v>556</v>
      </c>
      <c r="AD293" s="158" t="s">
        <v>557</v>
      </c>
      <c r="AE293" s="158" t="s">
        <v>558</v>
      </c>
      <c r="AF293" s="158" t="s">
        <v>559</v>
      </c>
      <c r="AG293" s="158" t="s">
        <v>560</v>
      </c>
      <c r="AH293" s="158" t="s">
        <v>561</v>
      </c>
      <c r="AI293" s="158" t="s">
        <v>562</v>
      </c>
      <c r="AJ293" s="158" t="s">
        <v>563</v>
      </c>
      <c r="AK293" s="158" t="s">
        <v>564</v>
      </c>
      <c r="AL293" s="158" t="s">
        <v>565</v>
      </c>
      <c r="AM293" s="158" t="str">
        <f t="shared" si="72"/>
        <v>Q1-22
Underlying</v>
      </c>
      <c r="AN293" s="158" t="s">
        <v>572</v>
      </c>
      <c r="AO293" s="158" t="str">
        <f t="shared" si="72"/>
        <v>Q2-22
Underlying</v>
      </c>
      <c r="AP293" s="158" t="s">
        <v>577</v>
      </c>
      <c r="AQ293" s="158" t="str">
        <f t="shared" si="72"/>
        <v>Q3-22
Underlying</v>
      </c>
      <c r="AR293" s="158" t="s">
        <v>602</v>
      </c>
      <c r="AS293" s="416" t="str">
        <f>AS271</f>
        <v>Q4-22
Underlying</v>
      </c>
      <c r="AT293" s="158" t="s">
        <v>603</v>
      </c>
      <c r="AU293" s="158" t="s">
        <v>609</v>
      </c>
      <c r="AV293" s="158" t="s">
        <v>607</v>
      </c>
      <c r="AW293" s="158" t="s">
        <v>616</v>
      </c>
      <c r="AX293" s="158" t="s">
        <v>621</v>
      </c>
      <c r="AY293" s="158" t="s">
        <v>629</v>
      </c>
      <c r="AZ293" s="158" t="s">
        <v>630</v>
      </c>
      <c r="BA293" s="158" t="str">
        <f t="shared" si="72"/>
        <v>Q1-24
Underlying</v>
      </c>
      <c r="BB293"/>
      <c r="BC293" s="370" t="str">
        <f>LEFT($AV:$AV,2)&amp;"/"&amp;LEFT(BA:BA,2)</f>
        <v>Q1/Q1</v>
      </c>
      <c r="BD293" s="463"/>
    </row>
    <row r="294" spans="1:56">
      <c r="A294" s="21"/>
      <c r="B294" s="327"/>
      <c r="C294" s="85"/>
      <c r="D294" s="85"/>
      <c r="E294" s="85"/>
      <c r="F294" s="85"/>
      <c r="G294" s="85"/>
      <c r="H294" s="85"/>
      <c r="I294" s="85"/>
      <c r="J294" s="85"/>
      <c r="K294" s="85"/>
      <c r="L294" s="85"/>
      <c r="M294" s="131"/>
      <c r="N294" s="131"/>
      <c r="O294" s="131"/>
      <c r="P294" s="131"/>
      <c r="Q294" s="85"/>
      <c r="R294" s="131"/>
      <c r="S294" s="131"/>
      <c r="T294" s="131"/>
      <c r="U294" s="131"/>
      <c r="V294" s="85"/>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402"/>
      <c r="AT294" s="131"/>
      <c r="AU294" s="131"/>
      <c r="AV294" s="131"/>
      <c r="AW294" s="131"/>
      <c r="AX294" s="131"/>
      <c r="AY294" s="131"/>
      <c r="AZ294" s="131"/>
      <c r="BA294" s="131"/>
      <c r="BB294"/>
      <c r="BC294" s="341"/>
      <c r="BD294" s="463"/>
    </row>
    <row r="295" spans="1:56">
      <c r="A295" s="105" t="s">
        <v>319</v>
      </c>
      <c r="B295" s="335" t="s">
        <v>26</v>
      </c>
      <c r="C295" s="106">
        <v>548</v>
      </c>
      <c r="D295" s="106">
        <v>611</v>
      </c>
      <c r="E295" s="106">
        <v>538</v>
      </c>
      <c r="F295" s="106">
        <v>490</v>
      </c>
      <c r="G295" s="77">
        <f t="shared" ref="G295:G311" si="73">SUM(C295:F295)</f>
        <v>2187</v>
      </c>
      <c r="H295" s="106">
        <v>526.16999999999996</v>
      </c>
      <c r="I295" s="106">
        <v>569.97</v>
      </c>
      <c r="J295" s="106">
        <v>582.00300000000004</v>
      </c>
      <c r="K295" s="143">
        <v>540.66500000000008</v>
      </c>
      <c r="L295" s="77">
        <v>2218.808</v>
      </c>
      <c r="M295" s="144">
        <v>609.78099999999995</v>
      </c>
      <c r="N295" s="144">
        <v>594.31099999999992</v>
      </c>
      <c r="O295" s="144">
        <v>519.48800000000006</v>
      </c>
      <c r="P295" s="144">
        <v>581.79100000000005</v>
      </c>
      <c r="Q295" s="77">
        <v>2305.3709999999996</v>
      </c>
      <c r="R295" s="144">
        <v>578.42500000000007</v>
      </c>
      <c r="S295" s="144">
        <v>673.12299999999993</v>
      </c>
      <c r="T295" s="144">
        <v>651.76100040637084</v>
      </c>
      <c r="U295" s="144">
        <v>577.92200000223272</v>
      </c>
      <c r="V295" s="77">
        <v>2481.2310004086039</v>
      </c>
      <c r="W295" s="144">
        <v>617.65</v>
      </c>
      <c r="X295" s="144">
        <v>680.23900000000003</v>
      </c>
      <c r="Y295" s="144">
        <v>631.22399999999993</v>
      </c>
      <c r="Z295" s="144">
        <v>589.03300000000002</v>
      </c>
      <c r="AA295" s="77">
        <v>2518.1460000000002</v>
      </c>
      <c r="AB295" s="144">
        <v>599.65099999999995</v>
      </c>
      <c r="AC295" s="144">
        <v>719.58399999999995</v>
      </c>
      <c r="AD295" s="144">
        <v>609.81899999999996</v>
      </c>
      <c r="AE295" s="144">
        <v>612.18600000000004</v>
      </c>
      <c r="AF295" s="77">
        <v>2541.2400000000002</v>
      </c>
      <c r="AG295" s="144">
        <v>658.53300000000002</v>
      </c>
      <c r="AH295" s="144">
        <v>677.82099999999991</v>
      </c>
      <c r="AI295" s="144">
        <v>689.10900000000004</v>
      </c>
      <c r="AJ295" s="144">
        <v>749.803</v>
      </c>
      <c r="AK295" s="77">
        <v>2775.2660000000001</v>
      </c>
      <c r="AL295" s="144">
        <v>736.81200000000001</v>
      </c>
      <c r="AM295" s="144">
        <v>736.81200000000001</v>
      </c>
      <c r="AN295" s="144">
        <v>764.91899999999998</v>
      </c>
      <c r="AO295" s="144">
        <v>764.91899999999987</v>
      </c>
      <c r="AP295" s="144">
        <v>775.82499999999993</v>
      </c>
      <c r="AQ295" s="353">
        <v>775.82500000000005</v>
      </c>
      <c r="AR295" s="144">
        <v>823.72500000000002</v>
      </c>
      <c r="AS295" s="353">
        <f t="shared" ref="AS295:AS311" si="74">AU295-AM295-AO295-AQ295</f>
        <v>823.72500000000014</v>
      </c>
      <c r="AT295" s="77">
        <v>3101.2809999999999</v>
      </c>
      <c r="AU295" s="77">
        <v>3101.2809999999999</v>
      </c>
      <c r="AV295" s="144">
        <v>781.89999999999395</v>
      </c>
      <c r="AW295" s="144">
        <v>775.93500000000404</v>
      </c>
      <c r="AX295" s="144">
        <v>754.86200000000417</v>
      </c>
      <c r="AY295" s="144">
        <v>859.89395199998125</v>
      </c>
      <c r="AZ295" s="77">
        <v>3172.5909519999832</v>
      </c>
      <c r="BA295" s="144">
        <v>831.53199999999993</v>
      </c>
      <c r="BB295"/>
      <c r="BC295" s="165">
        <f t="shared" ref="BC295:BC311" si="75">IF(ISERROR($BA295/AV295),"ns",IF($BA295/AV295&gt;200%,"x"&amp;(ROUND($BA295/AV295,1)),IF($BA295/AV295&lt;0,"ns",$BA295/AV295-1)))</f>
        <v>6.3476147845000996E-2</v>
      </c>
      <c r="BD295" s="463"/>
    </row>
    <row r="296" spans="1:56">
      <c r="A296" s="107" t="s">
        <v>320</v>
      </c>
      <c r="B296" s="336" t="s">
        <v>321</v>
      </c>
      <c r="C296" s="108">
        <v>-4</v>
      </c>
      <c r="D296" s="108">
        <v>25</v>
      </c>
      <c r="E296" s="108">
        <v>36</v>
      </c>
      <c r="F296" s="108">
        <v>-9</v>
      </c>
      <c r="G296" s="78">
        <f t="shared" si="73"/>
        <v>48</v>
      </c>
      <c r="H296" s="108">
        <v>0</v>
      </c>
      <c r="I296" s="108">
        <v>0</v>
      </c>
      <c r="J296" s="108">
        <v>0</v>
      </c>
      <c r="K296" s="145">
        <v>0</v>
      </c>
      <c r="L296" s="78">
        <v>0</v>
      </c>
      <c r="M296" s="146">
        <v>0</v>
      </c>
      <c r="N296" s="146">
        <v>0</v>
      </c>
      <c r="O296" s="146">
        <v>0</v>
      </c>
      <c r="P296" s="146">
        <v>0</v>
      </c>
      <c r="Q296" s="78">
        <v>0</v>
      </c>
      <c r="R296" s="146">
        <v>0</v>
      </c>
      <c r="S296" s="146">
        <v>0</v>
      </c>
      <c r="T296" s="146">
        <v>0</v>
      </c>
      <c r="U296" s="146">
        <v>0</v>
      </c>
      <c r="V296" s="78">
        <v>0</v>
      </c>
      <c r="W296" s="146">
        <v>0</v>
      </c>
      <c r="X296" s="146">
        <v>0</v>
      </c>
      <c r="Y296" s="146">
        <v>0</v>
      </c>
      <c r="Z296" s="146">
        <v>0</v>
      </c>
      <c r="AA296" s="78">
        <v>0</v>
      </c>
      <c r="AB296" s="146">
        <v>0</v>
      </c>
      <c r="AC296" s="146">
        <v>0</v>
      </c>
      <c r="AD296" s="146">
        <v>0</v>
      </c>
      <c r="AE296" s="146">
        <v>0</v>
      </c>
      <c r="AF296" s="78">
        <v>0</v>
      </c>
      <c r="AG296" s="146">
        <v>0</v>
      </c>
      <c r="AH296" s="146">
        <v>0</v>
      </c>
      <c r="AI296" s="146">
        <v>0</v>
      </c>
      <c r="AJ296" s="146">
        <v>0</v>
      </c>
      <c r="AK296" s="78">
        <v>0</v>
      </c>
      <c r="AL296" s="146">
        <v>0</v>
      </c>
      <c r="AM296" s="146">
        <v>0</v>
      </c>
      <c r="AN296" s="146">
        <v>0</v>
      </c>
      <c r="AO296" s="146">
        <v>0</v>
      </c>
      <c r="AP296" s="146">
        <v>0</v>
      </c>
      <c r="AQ296" s="350">
        <v>0</v>
      </c>
      <c r="AR296" s="146">
        <v>0</v>
      </c>
      <c r="AS296" s="350">
        <f t="shared" si="74"/>
        <v>0</v>
      </c>
      <c r="AT296" s="78">
        <v>0</v>
      </c>
      <c r="AU296" s="78">
        <v>0</v>
      </c>
      <c r="AV296" s="146">
        <v>0</v>
      </c>
      <c r="AW296" s="146">
        <v>0</v>
      </c>
      <c r="AX296" s="146">
        <v>0</v>
      </c>
      <c r="AY296" s="146">
        <v>0</v>
      </c>
      <c r="AZ296" s="78">
        <v>0</v>
      </c>
      <c r="BA296" s="146">
        <v>0</v>
      </c>
      <c r="BB296"/>
      <c r="BC296" s="165" t="str">
        <f t="shared" si="75"/>
        <v>ns</v>
      </c>
      <c r="BD296" s="463"/>
    </row>
    <row r="297" spans="1:56">
      <c r="A297" s="21" t="s">
        <v>322</v>
      </c>
      <c r="B297" s="329" t="s">
        <v>28</v>
      </c>
      <c r="C297" s="98">
        <v>-266</v>
      </c>
      <c r="D297" s="98">
        <v>-221</v>
      </c>
      <c r="E297" s="98">
        <v>-217</v>
      </c>
      <c r="F297" s="98">
        <v>-236</v>
      </c>
      <c r="G297" s="103">
        <f t="shared" si="73"/>
        <v>-940</v>
      </c>
      <c r="H297" s="92">
        <v>-277.983</v>
      </c>
      <c r="I297" s="92">
        <v>-220.42599999999999</v>
      </c>
      <c r="J297" s="92">
        <v>-232.96299999999999</v>
      </c>
      <c r="K297" s="92">
        <v>-241.375</v>
      </c>
      <c r="L297" s="93">
        <v>-972.74699999999996</v>
      </c>
      <c r="M297" s="92">
        <v>-287.12200000000001</v>
      </c>
      <c r="N297" s="92">
        <v>-218.74600000000001</v>
      </c>
      <c r="O297" s="92">
        <v>-220.01400000000001</v>
      </c>
      <c r="P297" s="92">
        <v>-237.892</v>
      </c>
      <c r="Q297" s="93">
        <v>-963.774</v>
      </c>
      <c r="R297" s="92">
        <v>-287.21199999999999</v>
      </c>
      <c r="S297" s="92">
        <v>-250.27799999999999</v>
      </c>
      <c r="T297" s="92">
        <v>-234.518</v>
      </c>
      <c r="U297" s="92">
        <v>-241.23</v>
      </c>
      <c r="V297" s="93">
        <v>-1013.2380000000001</v>
      </c>
      <c r="W297" s="92">
        <v>-294.44799999999998</v>
      </c>
      <c r="X297" s="92">
        <v>-238.01900000000001</v>
      </c>
      <c r="Y297" s="92">
        <v>-251.57900000000001</v>
      </c>
      <c r="Z297" s="92">
        <v>-277.21699999999998</v>
      </c>
      <c r="AA297" s="93">
        <v>-1061.2629999999999</v>
      </c>
      <c r="AB297" s="92">
        <v>-321.30999999999995</v>
      </c>
      <c r="AC297" s="92">
        <v>-294.51</v>
      </c>
      <c r="AD297" s="92">
        <v>-271.18700000000001</v>
      </c>
      <c r="AE297" s="92">
        <v>-268.26400000000001</v>
      </c>
      <c r="AF297" s="93">
        <v>-1155.271</v>
      </c>
      <c r="AG297" s="92">
        <v>-389.20299999999997</v>
      </c>
      <c r="AH297" s="92">
        <v>-282.74699999999996</v>
      </c>
      <c r="AI297" s="92">
        <v>-277.26100000000002</v>
      </c>
      <c r="AJ297" s="92">
        <v>-272.214</v>
      </c>
      <c r="AK297" s="93">
        <v>-1221.425</v>
      </c>
      <c r="AL297" s="92">
        <v>-444.70399999999995</v>
      </c>
      <c r="AM297" s="92">
        <v>-444.70399999999995</v>
      </c>
      <c r="AN297" s="92">
        <v>-308.00900000000001</v>
      </c>
      <c r="AO297" s="92">
        <v>-308.00899999999984</v>
      </c>
      <c r="AP297" s="92">
        <v>-314.50200000000001</v>
      </c>
      <c r="AQ297" s="346">
        <v>-314.50199999999995</v>
      </c>
      <c r="AR297" s="92">
        <v>-320.20800000000003</v>
      </c>
      <c r="AS297" s="406">
        <f t="shared" si="74"/>
        <v>-320.20800000000008</v>
      </c>
      <c r="AT297" s="93">
        <v>-1387.4229999999998</v>
      </c>
      <c r="AU297" s="93">
        <v>-1387.4229999999998</v>
      </c>
      <c r="AV297" s="92">
        <v>-467.95100000000002</v>
      </c>
      <c r="AW297" s="92">
        <v>-334.19900000001053</v>
      </c>
      <c r="AX297" s="92">
        <v>-346.99500000000262</v>
      </c>
      <c r="AY297" s="92">
        <v>-368.286</v>
      </c>
      <c r="AZ297" s="93">
        <v>-1517.4310000000132</v>
      </c>
      <c r="BA297" s="92">
        <v>-384.29599999999999</v>
      </c>
      <c r="BB297"/>
      <c r="BC297" s="165">
        <f t="shared" si="75"/>
        <v>-0.17876871723748855</v>
      </c>
      <c r="BD297" s="463"/>
    </row>
    <row r="298" spans="1:56">
      <c r="A298" s="94" t="s">
        <v>323</v>
      </c>
      <c r="B298" s="330" t="s">
        <v>30</v>
      </c>
      <c r="C298" s="95"/>
      <c r="D298" s="95"/>
      <c r="E298" s="95"/>
      <c r="F298" s="96"/>
      <c r="G298" s="97"/>
      <c r="H298" s="96">
        <v>-124.7</v>
      </c>
      <c r="I298" s="96">
        <v>-16.089999999999982</v>
      </c>
      <c r="J298" s="96">
        <v>0</v>
      </c>
      <c r="K298" s="96">
        <v>0</v>
      </c>
      <c r="L298" s="97">
        <v>-140.79</v>
      </c>
      <c r="M298" s="96">
        <v>-31</v>
      </c>
      <c r="N298" s="96">
        <v>-7.6799999999999784</v>
      </c>
      <c r="O298" s="96">
        <v>0</v>
      </c>
      <c r="P298" s="96">
        <v>0</v>
      </c>
      <c r="Q298" s="97">
        <v>-38.679999999999978</v>
      </c>
      <c r="R298" s="96">
        <v>-45.517160815037094</v>
      </c>
      <c r="S298" s="96">
        <v>-0.92126248356134699</v>
      </c>
      <c r="T298" s="96">
        <v>0</v>
      </c>
      <c r="U298" s="96">
        <v>0</v>
      </c>
      <c r="V298" s="97">
        <v>-46.438423298598444</v>
      </c>
      <c r="W298" s="96">
        <v>-44.456887504354</v>
      </c>
      <c r="X298" s="96">
        <v>-0.79229824041019725</v>
      </c>
      <c r="Y298" s="96">
        <v>0</v>
      </c>
      <c r="Z298" s="96">
        <v>1.5398418895529176E-7</v>
      </c>
      <c r="AA298" s="97">
        <v>-45.249185590780009</v>
      </c>
      <c r="AB298" s="96">
        <v>-55.649616593457296</v>
      </c>
      <c r="AC298" s="96">
        <v>-14.856530344256612</v>
      </c>
      <c r="AD298" s="96">
        <v>0</v>
      </c>
      <c r="AE298" s="96">
        <v>0</v>
      </c>
      <c r="AF298" s="97">
        <v>-70.506146937713908</v>
      </c>
      <c r="AG298" s="96">
        <v>-111.68262267666695</v>
      </c>
      <c r="AH298" s="96">
        <v>-2.1156492830708942</v>
      </c>
      <c r="AI298" s="96">
        <v>0</v>
      </c>
      <c r="AJ298" s="96">
        <v>0</v>
      </c>
      <c r="AK298" s="97">
        <v>-113.79827195973785</v>
      </c>
      <c r="AL298" s="96">
        <v>-126.13579026153664</v>
      </c>
      <c r="AM298" s="96">
        <v>-126.13579026153664</v>
      </c>
      <c r="AN298" s="96">
        <v>-11.695469400246864</v>
      </c>
      <c r="AO298" s="96">
        <v>-11.695469400246864</v>
      </c>
      <c r="AP298" s="96">
        <v>0</v>
      </c>
      <c r="AQ298" s="347">
        <v>0</v>
      </c>
      <c r="AR298" s="96">
        <v>0</v>
      </c>
      <c r="AS298" s="347">
        <f t="shared" si="74"/>
        <v>-1.4210854715202004E-14</v>
      </c>
      <c r="AT298" s="97">
        <v>-137.83125966178352</v>
      </c>
      <c r="AU298" s="97">
        <v>-137.83125966178352</v>
      </c>
      <c r="AV298" s="96">
        <v>-95.220244248699771</v>
      </c>
      <c r="AW298" s="96">
        <v>1.1830858883809725</v>
      </c>
      <c r="AX298" s="96">
        <v>0</v>
      </c>
      <c r="AY298" s="96">
        <v>0</v>
      </c>
      <c r="AZ298" s="97">
        <v>-94.037158360318799</v>
      </c>
      <c r="BA298" s="96">
        <v>0</v>
      </c>
      <c r="BB298"/>
      <c r="BC298" s="165">
        <f t="shared" si="75"/>
        <v>-1</v>
      </c>
      <c r="BD298" s="463"/>
    </row>
    <row r="299" spans="1:56">
      <c r="A299" s="21" t="s">
        <v>324</v>
      </c>
      <c r="B299" s="328" t="s">
        <v>32</v>
      </c>
      <c r="C299" s="60">
        <v>282</v>
      </c>
      <c r="D299" s="60">
        <v>390</v>
      </c>
      <c r="E299" s="60">
        <v>321</v>
      </c>
      <c r="F299" s="60">
        <v>254</v>
      </c>
      <c r="G299" s="61">
        <f t="shared" si="73"/>
        <v>1247</v>
      </c>
      <c r="H299" s="60">
        <v>248.18700000000001</v>
      </c>
      <c r="I299" s="60">
        <v>349.54399999999998</v>
      </c>
      <c r="J299" s="74">
        <v>349.04</v>
      </c>
      <c r="K299" s="74">
        <v>299.28999999999996</v>
      </c>
      <c r="L299" s="61">
        <v>1246.0610000000001</v>
      </c>
      <c r="M299" s="139">
        <v>322.65899999999999</v>
      </c>
      <c r="N299" s="139">
        <v>375.565</v>
      </c>
      <c r="O299" s="139">
        <v>299.47399999999999</v>
      </c>
      <c r="P299" s="139">
        <v>343.899</v>
      </c>
      <c r="Q299" s="61">
        <v>1341.597</v>
      </c>
      <c r="R299" s="139">
        <v>291.21300000000002</v>
      </c>
      <c r="S299" s="139">
        <v>422.84500000000003</v>
      </c>
      <c r="T299" s="139">
        <v>417.24300040637081</v>
      </c>
      <c r="U299" s="139">
        <v>336.6920000022327</v>
      </c>
      <c r="V299" s="61">
        <v>1467.9930004086034</v>
      </c>
      <c r="W299" s="139">
        <v>323.202</v>
      </c>
      <c r="X299" s="139">
        <v>442.22</v>
      </c>
      <c r="Y299" s="139">
        <v>379.64500000000004</v>
      </c>
      <c r="Z299" s="139">
        <v>311.81600000000003</v>
      </c>
      <c r="AA299" s="61">
        <v>1456.883</v>
      </c>
      <c r="AB299" s="139">
        <v>278.34100000000001</v>
      </c>
      <c r="AC299" s="139">
        <v>425.07399999999996</v>
      </c>
      <c r="AD299" s="139">
        <v>338.63200000000001</v>
      </c>
      <c r="AE299" s="139">
        <v>343.92200000000003</v>
      </c>
      <c r="AF299" s="61">
        <v>1385.9690000000001</v>
      </c>
      <c r="AG299" s="139">
        <v>269.33</v>
      </c>
      <c r="AH299" s="139">
        <v>395.07400000000001</v>
      </c>
      <c r="AI299" s="139">
        <v>411.84800000000001</v>
      </c>
      <c r="AJ299" s="139">
        <v>477.589</v>
      </c>
      <c r="AK299" s="61">
        <v>1553.8410000000001</v>
      </c>
      <c r="AL299" s="139">
        <v>292.108</v>
      </c>
      <c r="AM299" s="139">
        <v>292.108</v>
      </c>
      <c r="AN299" s="139">
        <v>456.90999999999997</v>
      </c>
      <c r="AO299" s="139">
        <v>456.90999999999997</v>
      </c>
      <c r="AP299" s="139">
        <v>461.32299999999998</v>
      </c>
      <c r="AQ299" s="348">
        <v>461.32299999999987</v>
      </c>
      <c r="AR299" s="139">
        <v>503.517</v>
      </c>
      <c r="AS299" s="348">
        <f t="shared" si="74"/>
        <v>503.51700000000017</v>
      </c>
      <c r="AT299" s="61">
        <v>1713.8579999999999</v>
      </c>
      <c r="AU299" s="61">
        <v>1713.8579999999999</v>
      </c>
      <c r="AV299" s="139">
        <v>313.94899999999393</v>
      </c>
      <c r="AW299" s="139">
        <v>441.73599999999357</v>
      </c>
      <c r="AX299" s="139">
        <v>407.86700000000161</v>
      </c>
      <c r="AY299" s="139">
        <v>491.60795199998131</v>
      </c>
      <c r="AZ299" s="61">
        <v>1655.1599519999704</v>
      </c>
      <c r="BA299" s="139">
        <v>447.23600000000005</v>
      </c>
      <c r="BB299"/>
      <c r="BC299" s="165">
        <f t="shared" si="75"/>
        <v>0.42454984726821454</v>
      </c>
      <c r="BD299" s="463"/>
    </row>
    <row r="300" spans="1:56">
      <c r="A300" s="21" t="s">
        <v>325</v>
      </c>
      <c r="B300" s="329" t="s">
        <v>34</v>
      </c>
      <c r="C300" s="98">
        <v>-79</v>
      </c>
      <c r="D300" s="98">
        <v>-351</v>
      </c>
      <c r="E300" s="98">
        <v>-79</v>
      </c>
      <c r="F300" s="98">
        <v>-70</v>
      </c>
      <c r="G300" s="103">
        <f t="shared" si="73"/>
        <v>-579</v>
      </c>
      <c r="H300" s="92">
        <v>-111.346</v>
      </c>
      <c r="I300" s="92">
        <v>-135.46199999999999</v>
      </c>
      <c r="J300" s="92">
        <v>-177.29300000000001</v>
      </c>
      <c r="K300" s="92">
        <v>-87.71</v>
      </c>
      <c r="L300" s="93">
        <v>-511.81099999999998</v>
      </c>
      <c r="M300" s="92">
        <v>-139.917</v>
      </c>
      <c r="N300" s="92">
        <v>-73.97</v>
      </c>
      <c r="O300" s="92">
        <v>-16.707000000000001</v>
      </c>
      <c r="P300" s="92">
        <v>-29.344000000000001</v>
      </c>
      <c r="Q300" s="93">
        <v>-259.93799999999999</v>
      </c>
      <c r="R300" s="92">
        <v>-54.506</v>
      </c>
      <c r="S300" s="92">
        <v>50.890999999999998</v>
      </c>
      <c r="T300" s="92">
        <v>67.611000000000004</v>
      </c>
      <c r="U300" s="92">
        <v>18.411000000000001</v>
      </c>
      <c r="V300" s="93">
        <v>82.406999999999996</v>
      </c>
      <c r="W300" s="92">
        <v>6.1959999999999997</v>
      </c>
      <c r="X300" s="92">
        <v>-39.225999999999999</v>
      </c>
      <c r="Y300" s="92">
        <v>-40.268999999999998</v>
      </c>
      <c r="Z300" s="92">
        <v>-58.414999999999999</v>
      </c>
      <c r="AA300" s="93">
        <v>-131.714</v>
      </c>
      <c r="AB300" s="92">
        <v>-137.483</v>
      </c>
      <c r="AC300" s="92">
        <v>-312.18099999999998</v>
      </c>
      <c r="AD300" s="92">
        <v>-225.15299999999999</v>
      </c>
      <c r="AE300" s="92">
        <v>-121.496</v>
      </c>
      <c r="AF300" s="93">
        <v>-796.31299999999999</v>
      </c>
      <c r="AG300" s="92">
        <v>-85.034999999999997</v>
      </c>
      <c r="AH300" s="92">
        <v>35.250999999999998</v>
      </c>
      <c r="AI300" s="92">
        <v>-12.148999999999999</v>
      </c>
      <c r="AJ300" s="92">
        <v>-12.08</v>
      </c>
      <c r="AK300" s="93">
        <v>-74.013000000000005</v>
      </c>
      <c r="AL300" s="92">
        <v>-282.68799999999999</v>
      </c>
      <c r="AM300" s="92">
        <v>-282.68799999999999</v>
      </c>
      <c r="AN300" s="92">
        <v>71.694999999999993</v>
      </c>
      <c r="AO300" s="92">
        <v>71.694999999999993</v>
      </c>
      <c r="AP300" s="92">
        <v>-71.662000000000006</v>
      </c>
      <c r="AQ300" s="346">
        <v>-71.661999999999978</v>
      </c>
      <c r="AR300" s="92">
        <v>-29.234000000000002</v>
      </c>
      <c r="AS300" s="406">
        <f t="shared" si="74"/>
        <v>-29.234000000000037</v>
      </c>
      <c r="AT300" s="93">
        <v>-311.88900000000001</v>
      </c>
      <c r="AU300" s="93">
        <v>-311.88900000000001</v>
      </c>
      <c r="AV300" s="92">
        <v>-22.422000000000001</v>
      </c>
      <c r="AW300" s="92">
        <v>-71.755000000005552</v>
      </c>
      <c r="AX300" s="92">
        <v>-28.804000000008386</v>
      </c>
      <c r="AY300" s="92">
        <v>-0.72000000000000197</v>
      </c>
      <c r="AZ300" s="93">
        <v>-123.7010000000118</v>
      </c>
      <c r="BA300" s="92">
        <v>35.957999999999998</v>
      </c>
      <c r="BB300"/>
      <c r="BC300" s="165" t="str">
        <f t="shared" si="75"/>
        <v>ns</v>
      </c>
      <c r="BD300" s="463"/>
    </row>
    <row r="301" spans="1:56">
      <c r="A301" s="94" t="s">
        <v>326</v>
      </c>
      <c r="B301" s="330" t="s">
        <v>36</v>
      </c>
      <c r="C301" s="95"/>
      <c r="D301" s="95"/>
      <c r="E301" s="95"/>
      <c r="F301" s="96"/>
      <c r="G301" s="97"/>
      <c r="H301" s="96">
        <v>0</v>
      </c>
      <c r="I301" s="96">
        <v>-25</v>
      </c>
      <c r="J301" s="96">
        <v>-25</v>
      </c>
      <c r="K301" s="96">
        <v>0</v>
      </c>
      <c r="L301" s="97">
        <v>-50</v>
      </c>
      <c r="M301" s="96">
        <v>-20</v>
      </c>
      <c r="N301" s="96">
        <v>0</v>
      </c>
      <c r="O301" s="96">
        <v>-37.5</v>
      </c>
      <c r="P301" s="96">
        <v>0</v>
      </c>
      <c r="Q301" s="97">
        <v>-57.5</v>
      </c>
      <c r="R301" s="96">
        <v>0</v>
      </c>
      <c r="S301" s="96">
        <v>0</v>
      </c>
      <c r="T301" s="96">
        <v>0</v>
      </c>
      <c r="U301" s="96">
        <v>0</v>
      </c>
      <c r="V301" s="97">
        <v>0</v>
      </c>
      <c r="W301" s="96">
        <v>0</v>
      </c>
      <c r="X301" s="96">
        <v>0</v>
      </c>
      <c r="Y301" s="96">
        <v>0</v>
      </c>
      <c r="Z301" s="96">
        <v>0</v>
      </c>
      <c r="AA301" s="97">
        <v>0</v>
      </c>
      <c r="AB301" s="96">
        <v>0</v>
      </c>
      <c r="AC301" s="96">
        <v>0</v>
      </c>
      <c r="AD301" s="96">
        <v>0</v>
      </c>
      <c r="AE301" s="96">
        <v>0</v>
      </c>
      <c r="AF301" s="97">
        <v>0</v>
      </c>
      <c r="AG301" s="96">
        <v>0</v>
      </c>
      <c r="AH301" s="96">
        <v>0</v>
      </c>
      <c r="AI301" s="96">
        <v>0</v>
      </c>
      <c r="AJ301" s="96">
        <v>0</v>
      </c>
      <c r="AK301" s="97">
        <v>0</v>
      </c>
      <c r="AL301" s="96">
        <v>0</v>
      </c>
      <c r="AM301" s="96">
        <v>0</v>
      </c>
      <c r="AN301" s="96">
        <v>0</v>
      </c>
      <c r="AO301" s="96">
        <v>0</v>
      </c>
      <c r="AP301" s="96">
        <v>0</v>
      </c>
      <c r="AQ301" s="347">
        <v>0</v>
      </c>
      <c r="AR301" s="96">
        <v>0</v>
      </c>
      <c r="AS301" s="347">
        <f t="shared" si="74"/>
        <v>0</v>
      </c>
      <c r="AT301" s="97">
        <v>0</v>
      </c>
      <c r="AU301" s="97">
        <v>0</v>
      </c>
      <c r="AV301" s="96">
        <v>0</v>
      </c>
      <c r="AW301" s="96">
        <v>-2.1313869999999998E-12</v>
      </c>
      <c r="AX301" s="96">
        <v>0</v>
      </c>
      <c r="AY301" s="96">
        <v>0</v>
      </c>
      <c r="AZ301" s="97">
        <v>-2.1313869999999998E-12</v>
      </c>
      <c r="BA301" s="96">
        <v>0</v>
      </c>
      <c r="BB301"/>
      <c r="BC301" s="165" t="str">
        <f t="shared" si="75"/>
        <v>ns</v>
      </c>
      <c r="BD301" s="463"/>
    </row>
    <row r="302" spans="1:56">
      <c r="A302" s="21" t="s">
        <v>327</v>
      </c>
      <c r="B302" s="329" t="s">
        <v>38</v>
      </c>
      <c r="C302" s="98">
        <v>64</v>
      </c>
      <c r="D302" s="98">
        <v>-45</v>
      </c>
      <c r="E302" s="98">
        <v>59</v>
      </c>
      <c r="F302" s="98">
        <v>-18</v>
      </c>
      <c r="G302" s="103">
        <f t="shared" si="73"/>
        <v>60</v>
      </c>
      <c r="H302" s="98">
        <v>62.100999999999999</v>
      </c>
      <c r="I302" s="98">
        <v>61.185000000000002</v>
      </c>
      <c r="J302" s="72">
        <v>59.002000000000002</v>
      </c>
      <c r="K302" s="72">
        <v>29.196999999999999</v>
      </c>
      <c r="L302" s="103">
        <v>211.48500000000001</v>
      </c>
      <c r="M302" s="136">
        <v>69.349000000000004</v>
      </c>
      <c r="N302" s="136">
        <v>59.651000000000003</v>
      </c>
      <c r="O302" s="136">
        <v>46.120000000000005</v>
      </c>
      <c r="P302" s="136">
        <v>-8.0000000000000071E-2</v>
      </c>
      <c r="Q302" s="103">
        <v>175.04000000000002</v>
      </c>
      <c r="R302" s="136">
        <v>1.0660000000000001</v>
      </c>
      <c r="S302" s="136">
        <v>-0.26600000000000001</v>
      </c>
      <c r="T302" s="136">
        <v>0.97</v>
      </c>
      <c r="U302" s="136">
        <v>-1.39</v>
      </c>
      <c r="V302" s="103">
        <v>0.38</v>
      </c>
      <c r="W302" s="136">
        <v>-0.192</v>
      </c>
      <c r="X302" s="136">
        <v>-0.95899999999999996</v>
      </c>
      <c r="Y302" s="136">
        <v>2.1989999999999998</v>
      </c>
      <c r="Z302" s="136">
        <v>3.1150000000000002</v>
      </c>
      <c r="AA302" s="103">
        <v>4.1630000000000003</v>
      </c>
      <c r="AB302" s="136">
        <v>-0.34</v>
      </c>
      <c r="AC302" s="136">
        <v>1.49</v>
      </c>
      <c r="AD302" s="136">
        <v>-1.149</v>
      </c>
      <c r="AE302" s="136">
        <v>0</v>
      </c>
      <c r="AF302" s="103">
        <v>1E-3</v>
      </c>
      <c r="AG302" s="136">
        <v>0</v>
      </c>
      <c r="AH302" s="136">
        <v>0</v>
      </c>
      <c r="AI302" s="136">
        <v>0</v>
      </c>
      <c r="AJ302" s="136">
        <v>0</v>
      </c>
      <c r="AK302" s="103">
        <v>0</v>
      </c>
      <c r="AL302" s="136">
        <v>0</v>
      </c>
      <c r="AM302" s="136">
        <v>0</v>
      </c>
      <c r="AN302" s="136">
        <v>2.7E-2</v>
      </c>
      <c r="AO302" s="136">
        <v>2.7E-2</v>
      </c>
      <c r="AP302" s="136">
        <v>-1.6E-2</v>
      </c>
      <c r="AQ302" s="349">
        <v>-1.6E-2</v>
      </c>
      <c r="AR302" s="136">
        <v>-8.9999999999999993E-3</v>
      </c>
      <c r="AS302" s="408">
        <f t="shared" si="74"/>
        <v>-9.0000000000000011E-3</v>
      </c>
      <c r="AT302" s="103">
        <v>2E-3</v>
      </c>
      <c r="AU302" s="103">
        <v>2E-3</v>
      </c>
      <c r="AV302" s="136">
        <v>1.6E-2</v>
      </c>
      <c r="AW302" s="136">
        <v>4.9529999999999996E-12</v>
      </c>
      <c r="AX302" s="136">
        <v>0.93200000000728001</v>
      </c>
      <c r="AY302" s="136">
        <v>0</v>
      </c>
      <c r="AZ302" s="103">
        <v>0.94800000001223295</v>
      </c>
      <c r="BA302" s="136">
        <v>-2E-3</v>
      </c>
      <c r="BB302"/>
      <c r="BC302" s="165" t="str">
        <f t="shared" si="75"/>
        <v>ns</v>
      </c>
      <c r="BD302" s="463"/>
    </row>
    <row r="303" spans="1:56">
      <c r="A303" s="21" t="s">
        <v>328</v>
      </c>
      <c r="B303" s="329" t="s">
        <v>40</v>
      </c>
      <c r="C303" s="98">
        <v>1</v>
      </c>
      <c r="D303" s="98">
        <v>0</v>
      </c>
      <c r="E303" s="98">
        <v>0</v>
      </c>
      <c r="F303" s="98">
        <v>-8</v>
      </c>
      <c r="G303" s="103">
        <f t="shared" si="73"/>
        <v>-7</v>
      </c>
      <c r="H303" s="98">
        <v>0.435</v>
      </c>
      <c r="I303" s="98">
        <v>0.107</v>
      </c>
      <c r="J303" s="72">
        <v>-3.6999999999999998E-2</v>
      </c>
      <c r="K303" s="72">
        <v>8.9999999999999993E-3</v>
      </c>
      <c r="L303" s="103">
        <v>0.51400000000000001</v>
      </c>
      <c r="M303" s="136">
        <v>-1.4E-2</v>
      </c>
      <c r="N303" s="136">
        <v>4.0000000000000001E-3</v>
      </c>
      <c r="O303" s="136">
        <v>2.3519999999999999</v>
      </c>
      <c r="P303" s="136">
        <v>10.103</v>
      </c>
      <c r="Q303" s="103">
        <v>12.445</v>
      </c>
      <c r="R303" s="136">
        <v>-4.0000000000000001E-3</v>
      </c>
      <c r="S303" s="136">
        <v>2E-3</v>
      </c>
      <c r="T303" s="136">
        <v>2E-3</v>
      </c>
      <c r="U303" s="136">
        <v>-0.313</v>
      </c>
      <c r="V303" s="103">
        <v>-0.313</v>
      </c>
      <c r="W303" s="136">
        <v>0.68899999999999995</v>
      </c>
      <c r="X303" s="136">
        <v>-1.6E-2</v>
      </c>
      <c r="Y303" s="136">
        <v>9.9000000000000005E-2</v>
      </c>
      <c r="Z303" s="136">
        <v>13.166</v>
      </c>
      <c r="AA303" s="103">
        <v>13.938000000000001</v>
      </c>
      <c r="AB303" s="136">
        <v>-0.186</v>
      </c>
      <c r="AC303" s="136">
        <v>-9.8000000000000004E-2</v>
      </c>
      <c r="AD303" s="136">
        <v>1.1970000000000001</v>
      </c>
      <c r="AE303" s="136">
        <v>-1.4999999999999999E-2</v>
      </c>
      <c r="AF303" s="103">
        <v>0.89800000000000002</v>
      </c>
      <c r="AG303" s="136">
        <v>7.0999999999999994E-2</v>
      </c>
      <c r="AH303" s="136">
        <v>-37.228999999999999</v>
      </c>
      <c r="AI303" s="136">
        <v>-2.5779999999999998</v>
      </c>
      <c r="AJ303" s="136">
        <v>0.20499999999999999</v>
      </c>
      <c r="AK303" s="103">
        <v>-39.530999999999999</v>
      </c>
      <c r="AL303" s="136">
        <v>-1.9E-2</v>
      </c>
      <c r="AM303" s="136">
        <v>-1.9E-2</v>
      </c>
      <c r="AN303" s="136">
        <v>-0.90300000000000002</v>
      </c>
      <c r="AO303" s="136">
        <v>-0.90300000000000002</v>
      </c>
      <c r="AP303" s="136">
        <v>1.387</v>
      </c>
      <c r="AQ303" s="349">
        <v>1.387</v>
      </c>
      <c r="AR303" s="136">
        <v>-0.29499999999999998</v>
      </c>
      <c r="AS303" s="408">
        <f t="shared" si="74"/>
        <v>-0.29499999999999993</v>
      </c>
      <c r="AT303" s="103">
        <v>0.17</v>
      </c>
      <c r="AU303" s="103">
        <v>0.17</v>
      </c>
      <c r="AV303" s="136">
        <v>3.5000000000000003E-2</v>
      </c>
      <c r="AW303" s="136">
        <v>0.10299999999999999</v>
      </c>
      <c r="AX303" s="136">
        <v>-1.4000000004260991E-2</v>
      </c>
      <c r="AY303" s="136">
        <v>6.2E-2</v>
      </c>
      <c r="AZ303" s="103">
        <v>0.18599999999573902</v>
      </c>
      <c r="BA303" s="136">
        <v>0.185</v>
      </c>
      <c r="BB303"/>
      <c r="BC303" s="165" t="str">
        <f t="shared" si="75"/>
        <v>x5,3</v>
      </c>
      <c r="BD303" s="463"/>
    </row>
    <row r="304" spans="1:56">
      <c r="A304" s="21" t="s">
        <v>329</v>
      </c>
      <c r="B304" s="329" t="s">
        <v>42</v>
      </c>
      <c r="C304" s="98">
        <v>0</v>
      </c>
      <c r="D304" s="98">
        <v>0</v>
      </c>
      <c r="E304" s="98">
        <v>0</v>
      </c>
      <c r="F304" s="98">
        <v>0</v>
      </c>
      <c r="G304" s="103">
        <f t="shared" si="73"/>
        <v>0</v>
      </c>
      <c r="H304" s="98">
        <v>0</v>
      </c>
      <c r="I304" s="98">
        <v>0</v>
      </c>
      <c r="J304" s="72">
        <v>0</v>
      </c>
      <c r="K304" s="72">
        <v>0</v>
      </c>
      <c r="L304" s="103">
        <v>0</v>
      </c>
      <c r="M304" s="136">
        <v>0</v>
      </c>
      <c r="N304" s="136">
        <v>0</v>
      </c>
      <c r="O304" s="136">
        <v>0</v>
      </c>
      <c r="P304" s="136">
        <v>0</v>
      </c>
      <c r="Q304" s="103">
        <v>0</v>
      </c>
      <c r="R304" s="136">
        <v>0</v>
      </c>
      <c r="S304" s="136">
        <v>0</v>
      </c>
      <c r="T304" s="136">
        <v>0</v>
      </c>
      <c r="U304" s="136">
        <v>0</v>
      </c>
      <c r="V304" s="103">
        <v>0</v>
      </c>
      <c r="W304" s="136">
        <v>0</v>
      </c>
      <c r="X304" s="136">
        <v>0</v>
      </c>
      <c r="Y304" s="136">
        <v>0</v>
      </c>
      <c r="Z304" s="136">
        <v>0</v>
      </c>
      <c r="AA304" s="103">
        <v>0</v>
      </c>
      <c r="AB304" s="136">
        <v>0</v>
      </c>
      <c r="AC304" s="136">
        <v>0</v>
      </c>
      <c r="AD304" s="136">
        <v>0</v>
      </c>
      <c r="AE304" s="136">
        <v>0</v>
      </c>
      <c r="AF304" s="103">
        <v>0</v>
      </c>
      <c r="AG304" s="136">
        <v>0</v>
      </c>
      <c r="AH304" s="136">
        <v>0</v>
      </c>
      <c r="AI304" s="136">
        <v>0</v>
      </c>
      <c r="AJ304" s="136">
        <v>0</v>
      </c>
      <c r="AK304" s="103">
        <v>0</v>
      </c>
      <c r="AL304" s="136">
        <v>0</v>
      </c>
      <c r="AM304" s="136">
        <v>0</v>
      </c>
      <c r="AN304" s="136">
        <v>0</v>
      </c>
      <c r="AO304" s="136">
        <v>0</v>
      </c>
      <c r="AP304" s="136">
        <v>0</v>
      </c>
      <c r="AQ304" s="349">
        <v>0</v>
      </c>
      <c r="AR304" s="136">
        <v>0</v>
      </c>
      <c r="AS304" s="408">
        <f t="shared" si="74"/>
        <v>0</v>
      </c>
      <c r="AT304" s="103">
        <v>0</v>
      </c>
      <c r="AU304" s="103">
        <v>0</v>
      </c>
      <c r="AV304" s="136">
        <v>0</v>
      </c>
      <c r="AW304" s="136">
        <v>0</v>
      </c>
      <c r="AX304" s="136">
        <v>0</v>
      </c>
      <c r="AY304" s="136">
        <v>0</v>
      </c>
      <c r="AZ304" s="103">
        <v>0</v>
      </c>
      <c r="BA304" s="136">
        <v>0</v>
      </c>
      <c r="BB304"/>
      <c r="BC304" s="165" t="str">
        <f t="shared" si="75"/>
        <v>ns</v>
      </c>
      <c r="BD304" s="463"/>
    </row>
    <row r="305" spans="1:56">
      <c r="A305" s="21" t="s">
        <v>330</v>
      </c>
      <c r="B305" s="328" t="s">
        <v>44</v>
      </c>
      <c r="C305" s="60">
        <v>268</v>
      </c>
      <c r="D305" s="60">
        <v>-6</v>
      </c>
      <c r="E305" s="60">
        <v>301</v>
      </c>
      <c r="F305" s="60">
        <v>158</v>
      </c>
      <c r="G305" s="61">
        <f t="shared" si="73"/>
        <v>721</v>
      </c>
      <c r="H305" s="60">
        <v>199.37700000000001</v>
      </c>
      <c r="I305" s="60">
        <v>275.37400000000002</v>
      </c>
      <c r="J305" s="74">
        <v>230.71199999999999</v>
      </c>
      <c r="K305" s="74">
        <v>240.786</v>
      </c>
      <c r="L305" s="61">
        <v>946.24900000000002</v>
      </c>
      <c r="M305" s="139">
        <v>252.077</v>
      </c>
      <c r="N305" s="139">
        <v>361.25</v>
      </c>
      <c r="O305" s="139">
        <v>331.23900000000003</v>
      </c>
      <c r="P305" s="139">
        <v>324.57799999999997</v>
      </c>
      <c r="Q305" s="61">
        <v>1269.144</v>
      </c>
      <c r="R305" s="139">
        <v>237.76900000000001</v>
      </c>
      <c r="S305" s="139">
        <v>473.47200000000004</v>
      </c>
      <c r="T305" s="139">
        <v>485.82600040637078</v>
      </c>
      <c r="U305" s="139">
        <v>353.40000000223273</v>
      </c>
      <c r="V305" s="61">
        <v>1550.4670004086036</v>
      </c>
      <c r="W305" s="139">
        <v>329.89500000000004</v>
      </c>
      <c r="X305" s="139">
        <v>402.01900000000001</v>
      </c>
      <c r="Y305" s="139">
        <v>341.67400000000004</v>
      </c>
      <c r="Z305" s="139">
        <v>269.68200000000002</v>
      </c>
      <c r="AA305" s="61">
        <v>1343.27</v>
      </c>
      <c r="AB305" s="139">
        <v>140.33199999999999</v>
      </c>
      <c r="AC305" s="139">
        <v>114.285</v>
      </c>
      <c r="AD305" s="139">
        <v>113.527</v>
      </c>
      <c r="AE305" s="139">
        <v>222.411</v>
      </c>
      <c r="AF305" s="61">
        <v>590.55499999999995</v>
      </c>
      <c r="AG305" s="139">
        <v>184.36600000000001</v>
      </c>
      <c r="AH305" s="139">
        <v>393.096</v>
      </c>
      <c r="AI305" s="139">
        <v>397.12099999999998</v>
      </c>
      <c r="AJ305" s="139">
        <v>465.714</v>
      </c>
      <c r="AK305" s="61">
        <v>1440.297</v>
      </c>
      <c r="AL305" s="139">
        <v>9.4009999999999998</v>
      </c>
      <c r="AM305" s="139">
        <v>9.4009999999999998</v>
      </c>
      <c r="AN305" s="139">
        <v>527.72899999999993</v>
      </c>
      <c r="AO305" s="139">
        <v>527.72900000000004</v>
      </c>
      <c r="AP305" s="139">
        <v>391.03199999999998</v>
      </c>
      <c r="AQ305" s="348">
        <v>391.03200000000004</v>
      </c>
      <c r="AR305" s="139">
        <v>473.97899999999998</v>
      </c>
      <c r="AS305" s="348">
        <f t="shared" si="74"/>
        <v>473.97899999999993</v>
      </c>
      <c r="AT305" s="61">
        <v>1402.1410000000001</v>
      </c>
      <c r="AU305" s="61">
        <v>1402.1410000000001</v>
      </c>
      <c r="AV305" s="139">
        <v>291.57799999999395</v>
      </c>
      <c r="AW305" s="139">
        <v>370.08399999999295</v>
      </c>
      <c r="AX305" s="139">
        <v>379.98099999999619</v>
      </c>
      <c r="AY305" s="139">
        <v>490.94995199998129</v>
      </c>
      <c r="AZ305" s="61">
        <v>1532.5929519999645</v>
      </c>
      <c r="BA305" s="139">
        <v>483.37700000000001</v>
      </c>
      <c r="BB305"/>
      <c r="BC305" s="165">
        <f t="shared" si="75"/>
        <v>0.65779654157724532</v>
      </c>
      <c r="BD305" s="463"/>
    </row>
    <row r="306" spans="1:56">
      <c r="A306" s="21" t="s">
        <v>331</v>
      </c>
      <c r="B306" s="329" t="s">
        <v>46</v>
      </c>
      <c r="C306" s="98">
        <v>-81</v>
      </c>
      <c r="D306" s="98">
        <v>-110</v>
      </c>
      <c r="E306" s="98">
        <v>-26</v>
      </c>
      <c r="F306" s="98">
        <v>-32</v>
      </c>
      <c r="G306" s="103">
        <f t="shared" si="73"/>
        <v>-249</v>
      </c>
      <c r="H306" s="98">
        <v>-44.679000000000002</v>
      </c>
      <c r="I306" s="98">
        <v>-51.298000000000002</v>
      </c>
      <c r="J306" s="72">
        <v>-20.067999999999998</v>
      </c>
      <c r="K306" s="72">
        <v>-54.754939999999998</v>
      </c>
      <c r="L306" s="103">
        <v>-170.79993999999999</v>
      </c>
      <c r="M306" s="136">
        <v>-35.113</v>
      </c>
      <c r="N306" s="136">
        <v>-96.814969337999997</v>
      </c>
      <c r="O306" s="136">
        <v>-153.43462</v>
      </c>
      <c r="P306" s="136">
        <v>-140.73700000000002</v>
      </c>
      <c r="Q306" s="103">
        <v>-426.09958933799999</v>
      </c>
      <c r="R306" s="136">
        <v>-60.539000000000001</v>
      </c>
      <c r="S306" s="136">
        <v>-137.31254719999998</v>
      </c>
      <c r="T306" s="136">
        <v>-135.61402510494526</v>
      </c>
      <c r="U306" s="136">
        <v>-74.802925000576593</v>
      </c>
      <c r="V306" s="103">
        <v>-408.26849730552186</v>
      </c>
      <c r="W306" s="136">
        <v>-98.400224999999992</v>
      </c>
      <c r="X306" s="136">
        <v>-111.32469999999999</v>
      </c>
      <c r="Y306" s="136">
        <v>-27.52</v>
      </c>
      <c r="Z306" s="136">
        <v>-13.928699999999999</v>
      </c>
      <c r="AA306" s="103">
        <v>-251.17362499999999</v>
      </c>
      <c r="AB306" s="136">
        <v>27.201499999999999</v>
      </c>
      <c r="AC306" s="136">
        <v>53.505020000000002</v>
      </c>
      <c r="AD306" s="136">
        <v>-22.963380000000001</v>
      </c>
      <c r="AE306" s="136">
        <v>-33.698999999999998</v>
      </c>
      <c r="AF306" s="103">
        <v>24.044139999999999</v>
      </c>
      <c r="AG306" s="136">
        <v>17.985934</v>
      </c>
      <c r="AH306" s="136">
        <v>-88.324369999999988</v>
      </c>
      <c r="AI306" s="136">
        <v>-92.833753999999999</v>
      </c>
      <c r="AJ306" s="136">
        <v>-146.58764840000001</v>
      </c>
      <c r="AK306" s="103">
        <v>-309.75983839999998</v>
      </c>
      <c r="AL306" s="136">
        <v>-8.5030685999999989</v>
      </c>
      <c r="AM306" s="136">
        <v>-8.5030685999999989</v>
      </c>
      <c r="AN306" s="136">
        <v>-114.53546839999998</v>
      </c>
      <c r="AO306" s="136">
        <v>-114.53546839999998</v>
      </c>
      <c r="AP306" s="136">
        <v>-115.9104722</v>
      </c>
      <c r="AQ306" s="349">
        <v>-115.91047219999999</v>
      </c>
      <c r="AR306" s="136">
        <v>-111.13405999999999</v>
      </c>
      <c r="AS306" s="408">
        <f t="shared" si="74"/>
        <v>-111.13405999999998</v>
      </c>
      <c r="AT306" s="103">
        <v>-350.08306919999995</v>
      </c>
      <c r="AU306" s="103">
        <v>-350.08306919999995</v>
      </c>
      <c r="AV306" s="136">
        <v>-80.512350000007316</v>
      </c>
      <c r="AW306" s="136">
        <v>-97.520991347538512</v>
      </c>
      <c r="AX306" s="136">
        <v>-117.56006942713482</v>
      </c>
      <c r="AY306" s="136">
        <v>-9.456788786281848</v>
      </c>
      <c r="AZ306" s="103">
        <v>-305.05019956096243</v>
      </c>
      <c r="BA306" s="136">
        <v>-104.59599999999999</v>
      </c>
      <c r="BB306"/>
      <c r="BC306" s="165">
        <f t="shared" si="75"/>
        <v>0.29912988504236293</v>
      </c>
      <c r="BD306" s="463"/>
    </row>
    <row r="307" spans="1:56">
      <c r="A307" s="21" t="s">
        <v>332</v>
      </c>
      <c r="B307" s="329" t="s">
        <v>48</v>
      </c>
      <c r="C307" s="98">
        <v>0</v>
      </c>
      <c r="D307" s="98">
        <v>0</v>
      </c>
      <c r="E307" s="98">
        <v>0</v>
      </c>
      <c r="F307" s="98">
        <v>0</v>
      </c>
      <c r="G307" s="103">
        <f t="shared" si="73"/>
        <v>0</v>
      </c>
      <c r="H307" s="98">
        <v>0</v>
      </c>
      <c r="I307" s="98">
        <v>0</v>
      </c>
      <c r="J307" s="72">
        <v>0</v>
      </c>
      <c r="K307" s="72">
        <v>0</v>
      </c>
      <c r="L307" s="103">
        <v>0</v>
      </c>
      <c r="M307" s="136">
        <v>0</v>
      </c>
      <c r="N307" s="136">
        <v>0</v>
      </c>
      <c r="O307" s="136">
        <v>0</v>
      </c>
      <c r="P307" s="136">
        <v>0</v>
      </c>
      <c r="Q307" s="103">
        <v>0</v>
      </c>
      <c r="R307" s="136">
        <v>0</v>
      </c>
      <c r="S307" s="136">
        <v>0</v>
      </c>
      <c r="T307" s="136">
        <v>0</v>
      </c>
      <c r="U307" s="136">
        <v>0</v>
      </c>
      <c r="V307" s="103">
        <v>0</v>
      </c>
      <c r="W307" s="136">
        <v>0</v>
      </c>
      <c r="X307" s="136">
        <v>0</v>
      </c>
      <c r="Y307" s="136">
        <v>0</v>
      </c>
      <c r="Z307" s="136">
        <v>0</v>
      </c>
      <c r="AA307" s="103">
        <v>0</v>
      </c>
      <c r="AB307" s="136">
        <v>0</v>
      </c>
      <c r="AC307" s="136">
        <v>0</v>
      </c>
      <c r="AD307" s="136">
        <v>0</v>
      </c>
      <c r="AE307" s="136">
        <v>0</v>
      </c>
      <c r="AF307" s="103">
        <v>0</v>
      </c>
      <c r="AG307" s="136">
        <v>0</v>
      </c>
      <c r="AH307" s="136">
        <v>0</v>
      </c>
      <c r="AI307" s="136">
        <v>0</v>
      </c>
      <c r="AJ307" s="136">
        <v>0</v>
      </c>
      <c r="AK307" s="103">
        <v>0</v>
      </c>
      <c r="AL307" s="136">
        <v>0</v>
      </c>
      <c r="AM307" s="136">
        <v>0</v>
      </c>
      <c r="AN307" s="136">
        <v>0</v>
      </c>
      <c r="AO307" s="136">
        <v>0</v>
      </c>
      <c r="AP307" s="136">
        <v>0</v>
      </c>
      <c r="AQ307" s="349">
        <v>0</v>
      </c>
      <c r="AR307" s="136">
        <v>0</v>
      </c>
      <c r="AS307" s="408">
        <f t="shared" si="74"/>
        <v>0</v>
      </c>
      <c r="AT307" s="103">
        <v>0</v>
      </c>
      <c r="AU307" s="103">
        <v>0</v>
      </c>
      <c r="AV307" s="136">
        <v>0</v>
      </c>
      <c r="AW307" s="136">
        <v>0</v>
      </c>
      <c r="AX307" s="136">
        <v>0</v>
      </c>
      <c r="AY307" s="136">
        <v>0</v>
      </c>
      <c r="AZ307" s="103">
        <v>0</v>
      </c>
      <c r="BA307" s="136">
        <v>0</v>
      </c>
      <c r="BB307"/>
      <c r="BC307" s="165" t="str">
        <f t="shared" si="75"/>
        <v>ns</v>
      </c>
      <c r="BD307" s="463"/>
    </row>
    <row r="308" spans="1:56">
      <c r="A308" s="21" t="s">
        <v>333</v>
      </c>
      <c r="B308" s="328" t="s">
        <v>50</v>
      </c>
      <c r="C308" s="60">
        <v>187</v>
      </c>
      <c r="D308" s="60">
        <v>-116</v>
      </c>
      <c r="E308" s="60">
        <v>275</v>
      </c>
      <c r="F308" s="60">
        <v>126</v>
      </c>
      <c r="G308" s="61">
        <f t="shared" si="73"/>
        <v>472</v>
      </c>
      <c r="H308" s="60">
        <v>154.69800000000001</v>
      </c>
      <c r="I308" s="60">
        <v>224.07600000000002</v>
      </c>
      <c r="J308" s="74">
        <v>210.64400000000001</v>
      </c>
      <c r="K308" s="74">
        <v>186.03106</v>
      </c>
      <c r="L308" s="61">
        <v>775.44906000000003</v>
      </c>
      <c r="M308" s="139">
        <v>216.964</v>
      </c>
      <c r="N308" s="139">
        <v>264.43503066200003</v>
      </c>
      <c r="O308" s="139">
        <v>177.80438000000004</v>
      </c>
      <c r="P308" s="139">
        <v>183.84100000000001</v>
      </c>
      <c r="Q308" s="61">
        <v>843.04441066200002</v>
      </c>
      <c r="R308" s="139">
        <v>177.23000000000002</v>
      </c>
      <c r="S308" s="139">
        <v>336.1594528</v>
      </c>
      <c r="T308" s="139">
        <v>350.21197530142553</v>
      </c>
      <c r="U308" s="139">
        <v>278.59707500165609</v>
      </c>
      <c r="V308" s="61">
        <v>1142.1985031030817</v>
      </c>
      <c r="W308" s="139">
        <v>231.494775</v>
      </c>
      <c r="X308" s="139">
        <v>290.6943</v>
      </c>
      <c r="Y308" s="139">
        <v>314.154</v>
      </c>
      <c r="Z308" s="139">
        <v>255.7533</v>
      </c>
      <c r="AA308" s="61">
        <v>1092.0963749999999</v>
      </c>
      <c r="AB308" s="139">
        <v>167.5335</v>
      </c>
      <c r="AC308" s="139">
        <v>167.79002000000003</v>
      </c>
      <c r="AD308" s="139">
        <v>90.56362</v>
      </c>
      <c r="AE308" s="139">
        <v>188.71200000000002</v>
      </c>
      <c r="AF308" s="61">
        <v>614.59914000000003</v>
      </c>
      <c r="AG308" s="139">
        <v>202.351934</v>
      </c>
      <c r="AH308" s="139">
        <v>304.77163000000002</v>
      </c>
      <c r="AI308" s="139">
        <v>304.28724599999998</v>
      </c>
      <c r="AJ308" s="139">
        <v>319.12635159999996</v>
      </c>
      <c r="AK308" s="61">
        <v>1130.5371616</v>
      </c>
      <c r="AL308" s="139">
        <v>0.89793140000000093</v>
      </c>
      <c r="AM308" s="139">
        <v>0.89793140000000093</v>
      </c>
      <c r="AN308" s="139">
        <v>413.19353160000003</v>
      </c>
      <c r="AO308" s="139">
        <v>413.19353160000003</v>
      </c>
      <c r="AP308" s="139">
        <v>275.12152780000002</v>
      </c>
      <c r="AQ308" s="348">
        <v>275.12152779999997</v>
      </c>
      <c r="AR308" s="139">
        <v>362.84494000000001</v>
      </c>
      <c r="AS308" s="348">
        <f t="shared" si="74"/>
        <v>362.84494000000007</v>
      </c>
      <c r="AT308" s="61">
        <v>1052.0579308000001</v>
      </c>
      <c r="AU308" s="61">
        <v>1052.0579308000001</v>
      </c>
      <c r="AV308" s="139">
        <v>211.06564999998659</v>
      </c>
      <c r="AW308" s="139">
        <v>272.56300865245447</v>
      </c>
      <c r="AX308" s="139">
        <v>262.42093057286138</v>
      </c>
      <c r="AY308" s="139">
        <v>481.49316321369952</v>
      </c>
      <c r="AZ308" s="61">
        <v>1227.5427524390018</v>
      </c>
      <c r="BA308" s="139">
        <v>378.78100000000001</v>
      </c>
      <c r="BB308"/>
      <c r="BC308" s="165">
        <f t="shared" si="75"/>
        <v>0.79461224505277883</v>
      </c>
      <c r="BD308" s="463"/>
    </row>
    <row r="309" spans="1:56">
      <c r="A309" s="21" t="s">
        <v>334</v>
      </c>
      <c r="B309" s="329" t="s">
        <v>52</v>
      </c>
      <c r="C309" s="98">
        <v>-4</v>
      </c>
      <c r="D309" s="98">
        <v>3</v>
      </c>
      <c r="E309" s="98">
        <v>-6</v>
      </c>
      <c r="F309" s="98">
        <v>-3</v>
      </c>
      <c r="G309" s="103">
        <f t="shared" si="73"/>
        <v>-10</v>
      </c>
      <c r="H309" s="98">
        <v>-3.391</v>
      </c>
      <c r="I309" s="98">
        <v>-4.8680000000000003</v>
      </c>
      <c r="J309" s="98">
        <v>-4.8130000000000006</v>
      </c>
      <c r="K309" s="98">
        <v>-3.5248549999999996</v>
      </c>
      <c r="L309" s="103">
        <v>-16.596854999999998</v>
      </c>
      <c r="M309" s="136">
        <v>-4.8540000000000001</v>
      </c>
      <c r="N309" s="136">
        <v>-5.0410000000000004</v>
      </c>
      <c r="O309" s="136">
        <v>-3.5580084739999926</v>
      </c>
      <c r="P309" s="136">
        <v>-4.4990000000000006</v>
      </c>
      <c r="Q309" s="103">
        <v>-17.952008473999992</v>
      </c>
      <c r="R309" s="136">
        <v>-3.5739999999999998</v>
      </c>
      <c r="S309" s="136">
        <v>-7.3271376974399995</v>
      </c>
      <c r="T309" s="136">
        <v>-7.5276120492217897</v>
      </c>
      <c r="U309" s="136">
        <v>-5.8851484725369314</v>
      </c>
      <c r="V309" s="103">
        <v>-24.31389821919872</v>
      </c>
      <c r="W309" s="136">
        <v>-4.8382417824999999</v>
      </c>
      <c r="X309" s="136">
        <v>-6.0017117899999999</v>
      </c>
      <c r="Y309" s="136">
        <v>-6.7759999999999998</v>
      </c>
      <c r="Z309" s="136">
        <v>-5.4370399900000006</v>
      </c>
      <c r="AA309" s="103">
        <v>-23.052993562499999</v>
      </c>
      <c r="AB309" s="136">
        <v>-3.4259563500000003</v>
      </c>
      <c r="AC309" s="136">
        <v>-3.3230000000000004</v>
      </c>
      <c r="AD309" s="136">
        <v>-1.5586009999999999</v>
      </c>
      <c r="AE309" s="136">
        <v>-3.802</v>
      </c>
      <c r="AF309" s="103">
        <v>-12.109557349999999</v>
      </c>
      <c r="AG309" s="136">
        <v>-4.2186050000000002</v>
      </c>
      <c r="AH309" s="136">
        <v>-6.5936440000000003</v>
      </c>
      <c r="AI309" s="136">
        <v>-6.534198</v>
      </c>
      <c r="AJ309" s="136">
        <v>-7.0323070373056833</v>
      </c>
      <c r="AK309" s="103">
        <v>-24.378754037305683</v>
      </c>
      <c r="AL309" s="136">
        <v>2.6867830000000037E-2</v>
      </c>
      <c r="AM309" s="136">
        <v>2.6867830000000037E-2</v>
      </c>
      <c r="AN309" s="136">
        <v>-8.8933650549000003</v>
      </c>
      <c r="AO309" s="136">
        <v>-8.8933650549000003</v>
      </c>
      <c r="AP309" s="136">
        <v>-5.9990830699399993</v>
      </c>
      <c r="AQ309" s="349">
        <v>-5.9990830699400011</v>
      </c>
      <c r="AR309" s="136">
        <v>-7.8938245619999998</v>
      </c>
      <c r="AS309" s="408">
        <f t="shared" si="74"/>
        <v>-7.8938245619999989</v>
      </c>
      <c r="AT309" s="103">
        <v>-22.75940485684</v>
      </c>
      <c r="AU309" s="103">
        <v>-22.75940485684</v>
      </c>
      <c r="AV309" s="136">
        <v>-4.951560699017028</v>
      </c>
      <c r="AW309" s="136">
        <v>-6.5232463929498987</v>
      </c>
      <c r="AX309" s="136">
        <v>-6.1797960517606114</v>
      </c>
      <c r="AY309" s="136">
        <v>-10.376175737927696</v>
      </c>
      <c r="AZ309" s="103">
        <v>-28.030778881655234</v>
      </c>
      <c r="BA309" s="136">
        <v>-9.0917734057227708</v>
      </c>
      <c r="BB309"/>
      <c r="BC309" s="165">
        <f t="shared" si="75"/>
        <v>0.83614297761262391</v>
      </c>
      <c r="BD309" s="463"/>
    </row>
    <row r="310" spans="1:56">
      <c r="A310" s="21" t="s">
        <v>335</v>
      </c>
      <c r="B310" s="331" t="s">
        <v>54</v>
      </c>
      <c r="C310" s="61">
        <v>183</v>
      </c>
      <c r="D310" s="61">
        <v>-113</v>
      </c>
      <c r="E310" s="61">
        <v>269</v>
      </c>
      <c r="F310" s="61">
        <v>123</v>
      </c>
      <c r="G310" s="61">
        <f t="shared" si="73"/>
        <v>462</v>
      </c>
      <c r="H310" s="61">
        <v>151.30699999999999</v>
      </c>
      <c r="I310" s="61">
        <v>219.208</v>
      </c>
      <c r="J310" s="75">
        <v>205.83099999999999</v>
      </c>
      <c r="K310" s="75">
        <v>182.50620500000002</v>
      </c>
      <c r="L310" s="61">
        <v>758.85220499999991</v>
      </c>
      <c r="M310" s="140">
        <v>212.11</v>
      </c>
      <c r="N310" s="140">
        <v>259.39403066199998</v>
      </c>
      <c r="O310" s="140">
        <v>174.24637152600002</v>
      </c>
      <c r="P310" s="140">
        <v>179.34199999999998</v>
      </c>
      <c r="Q310" s="61">
        <v>825.09240218800005</v>
      </c>
      <c r="R310" s="140">
        <v>173.65600000000001</v>
      </c>
      <c r="S310" s="140">
        <v>328.83231510256002</v>
      </c>
      <c r="T310" s="140">
        <v>342.68436325220375</v>
      </c>
      <c r="U310" s="140">
        <v>272.71192652911918</v>
      </c>
      <c r="V310" s="61">
        <v>1117.8846048838827</v>
      </c>
      <c r="W310" s="140">
        <v>226.6565332175</v>
      </c>
      <c r="X310" s="140">
        <v>284.69258821</v>
      </c>
      <c r="Y310" s="140">
        <v>307.37799999999999</v>
      </c>
      <c r="Z310" s="140">
        <v>250.31626000999998</v>
      </c>
      <c r="AA310" s="61">
        <v>1069.0433814374999</v>
      </c>
      <c r="AB310" s="140">
        <v>164.10754365000003</v>
      </c>
      <c r="AC310" s="140">
        <v>164.46702000000002</v>
      </c>
      <c r="AD310" s="140">
        <v>89.005019000000004</v>
      </c>
      <c r="AE310" s="140">
        <v>184.91</v>
      </c>
      <c r="AF310" s="61">
        <v>602.48958264999999</v>
      </c>
      <c r="AG310" s="140">
        <v>198.13332899999997</v>
      </c>
      <c r="AH310" s="140">
        <v>298.17798599999998</v>
      </c>
      <c r="AI310" s="140">
        <v>297.75304800000004</v>
      </c>
      <c r="AJ310" s="140">
        <v>312.09404456269431</v>
      </c>
      <c r="AK310" s="61">
        <v>1106.1584075626945</v>
      </c>
      <c r="AL310" s="140">
        <v>0.92479923000000142</v>
      </c>
      <c r="AM310" s="140">
        <v>0.92479923000000142</v>
      </c>
      <c r="AN310" s="140">
        <v>404.30016654510001</v>
      </c>
      <c r="AO310" s="140">
        <v>404.30016654509996</v>
      </c>
      <c r="AP310" s="140">
        <v>269.12244473006001</v>
      </c>
      <c r="AQ310" s="348">
        <v>269.12244473006007</v>
      </c>
      <c r="AR310" s="140">
        <v>354.95111543799999</v>
      </c>
      <c r="AS310" s="348">
        <f t="shared" si="74"/>
        <v>354.95111543800004</v>
      </c>
      <c r="AT310" s="61">
        <v>1029.29852594316</v>
      </c>
      <c r="AU310" s="61">
        <v>1029.29852594316</v>
      </c>
      <c r="AV310" s="140">
        <v>206.11408930096957</v>
      </c>
      <c r="AW310" s="140">
        <v>266.03976225950458</v>
      </c>
      <c r="AX310" s="140">
        <v>256.24113452110078</v>
      </c>
      <c r="AY310" s="140">
        <v>471.11698747577179</v>
      </c>
      <c r="AZ310" s="61">
        <v>1199.5119735573467</v>
      </c>
      <c r="BA310" s="140">
        <v>369.68922659427722</v>
      </c>
      <c r="BB310"/>
      <c r="BC310" s="165">
        <f t="shared" si="75"/>
        <v>0.79361453575574759</v>
      </c>
      <c r="BD310" s="463"/>
    </row>
    <row r="311" spans="1:56">
      <c r="A311" s="120" t="s">
        <v>336</v>
      </c>
      <c r="B311" s="330" t="s">
        <v>321</v>
      </c>
      <c r="C311" s="95">
        <v>-4</v>
      </c>
      <c r="D311" s="95">
        <v>25</v>
      </c>
      <c r="E311" s="95">
        <v>36</v>
      </c>
      <c r="F311" s="96">
        <v>-9</v>
      </c>
      <c r="G311" s="97">
        <f t="shared" si="73"/>
        <v>48</v>
      </c>
      <c r="H311" s="96">
        <v>0</v>
      </c>
      <c r="I311" s="96">
        <v>0</v>
      </c>
      <c r="J311" s="96">
        <v>0</v>
      </c>
      <c r="K311" s="96">
        <v>0</v>
      </c>
      <c r="L311" s="97">
        <v>0</v>
      </c>
      <c r="M311" s="96">
        <v>0</v>
      </c>
      <c r="N311" s="96">
        <v>0</v>
      </c>
      <c r="O311" s="96">
        <v>0</v>
      </c>
      <c r="P311" s="96">
        <v>0</v>
      </c>
      <c r="Q311" s="97">
        <v>0</v>
      </c>
      <c r="R311" s="96">
        <v>0</v>
      </c>
      <c r="S311" s="96">
        <v>0</v>
      </c>
      <c r="T311" s="96">
        <v>0</v>
      </c>
      <c r="U311" s="96">
        <v>0</v>
      </c>
      <c r="V311" s="97">
        <v>0</v>
      </c>
      <c r="W311" s="96">
        <v>0</v>
      </c>
      <c r="X311" s="96">
        <v>0</v>
      </c>
      <c r="Y311" s="96">
        <v>0</v>
      </c>
      <c r="Z311" s="144">
        <v>0</v>
      </c>
      <c r="AA311" s="97">
        <v>0</v>
      </c>
      <c r="AB311" s="144">
        <v>0</v>
      </c>
      <c r="AC311" s="144">
        <v>0</v>
      </c>
      <c r="AD311" s="144">
        <v>0</v>
      </c>
      <c r="AE311" s="144">
        <v>0</v>
      </c>
      <c r="AF311" s="97">
        <v>0</v>
      </c>
      <c r="AG311" s="144">
        <v>0</v>
      </c>
      <c r="AH311" s="144">
        <v>0</v>
      </c>
      <c r="AI311" s="144">
        <v>0</v>
      </c>
      <c r="AJ311" s="144">
        <v>0</v>
      </c>
      <c r="AK311" s="97">
        <v>0</v>
      </c>
      <c r="AL311" s="144">
        <v>0</v>
      </c>
      <c r="AM311" s="144">
        <v>0</v>
      </c>
      <c r="AN311" s="144">
        <v>0</v>
      </c>
      <c r="AO311" s="144">
        <v>0</v>
      </c>
      <c r="AP311" s="144">
        <v>0</v>
      </c>
      <c r="AQ311" s="347">
        <v>0</v>
      </c>
      <c r="AR311" s="144">
        <v>0</v>
      </c>
      <c r="AS311" s="347">
        <f t="shared" si="74"/>
        <v>0</v>
      </c>
      <c r="AT311" s="97">
        <v>0</v>
      </c>
      <c r="AU311" s="97">
        <v>0</v>
      </c>
      <c r="AV311" s="144">
        <v>0</v>
      </c>
      <c r="AW311" s="144">
        <v>0</v>
      </c>
      <c r="AX311" s="144">
        <v>0</v>
      </c>
      <c r="AY311" s="144">
        <v>0</v>
      </c>
      <c r="AZ311" s="96">
        <v>0</v>
      </c>
      <c r="BA311" s="144">
        <v>0</v>
      </c>
      <c r="BB311"/>
      <c r="BC311" s="165" t="str">
        <f t="shared" si="75"/>
        <v>ns</v>
      </c>
      <c r="BD311" s="463"/>
    </row>
    <row r="312" spans="1:56">
      <c r="A312" s="21"/>
      <c r="B312" s="85"/>
      <c r="C312" s="85"/>
      <c r="D312" s="85"/>
      <c r="E312" s="85"/>
      <c r="F312" s="85"/>
      <c r="G312" s="85"/>
      <c r="H312" s="85"/>
      <c r="I312" s="85"/>
      <c r="J312" s="159"/>
      <c r="K312" s="159"/>
      <c r="L312" s="85"/>
      <c r="M312" s="160"/>
      <c r="N312" s="160"/>
      <c r="O312" s="160"/>
      <c r="P312" s="160"/>
      <c r="Q312" s="85"/>
      <c r="R312" s="160"/>
      <c r="S312" s="160"/>
      <c r="T312" s="160"/>
      <c r="U312" s="160"/>
      <c r="V312" s="85"/>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417"/>
      <c r="AT312" s="160"/>
      <c r="AU312" s="160"/>
      <c r="AV312" s="160"/>
      <c r="AW312" s="160"/>
      <c r="AX312" s="160"/>
      <c r="AY312" s="160"/>
      <c r="AZ312" s="160"/>
      <c r="BA312" s="160"/>
      <c r="BB312"/>
      <c r="BC312" s="167"/>
      <c r="BD312" s="463"/>
    </row>
    <row r="313" spans="1:56" ht="16.5" thickBot="1">
      <c r="A313" s="21"/>
      <c r="B313" s="121" t="s">
        <v>337</v>
      </c>
      <c r="C313" s="121"/>
      <c r="D313" s="121"/>
      <c r="E313" s="121"/>
      <c r="F313" s="121"/>
      <c r="G313" s="121"/>
      <c r="H313" s="121"/>
      <c r="I313" s="121"/>
      <c r="J313" s="121"/>
      <c r="K313" s="121"/>
      <c r="L313" s="121"/>
      <c r="M313" s="161"/>
      <c r="N313" s="161"/>
      <c r="O313" s="161"/>
      <c r="P313" s="161"/>
      <c r="Q313" s="121"/>
      <c r="R313" s="161"/>
      <c r="S313" s="161"/>
      <c r="T313" s="161"/>
      <c r="U313" s="161"/>
      <c r="V313" s="12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c r="AX313" s="161"/>
      <c r="AY313" s="161"/>
      <c r="AZ313" s="161"/>
      <c r="BA313" s="161"/>
      <c r="BB313"/>
      <c r="BC313" s="371"/>
      <c r="BD313" s="463"/>
    </row>
    <row r="314" spans="1:56">
      <c r="A314" s="21"/>
      <c r="B314" s="85"/>
      <c r="C314" s="85"/>
      <c r="D314" s="85"/>
      <c r="E314" s="85"/>
      <c r="F314" s="85"/>
      <c r="G314" s="85"/>
      <c r="H314" s="85"/>
      <c r="I314" s="85"/>
      <c r="J314" s="85"/>
      <c r="K314" s="85"/>
      <c r="L314" s="85"/>
      <c r="M314" s="131"/>
      <c r="N314" s="131"/>
      <c r="O314" s="131"/>
      <c r="P314" s="131"/>
      <c r="Q314" s="85"/>
      <c r="R314" s="131"/>
      <c r="S314" s="131"/>
      <c r="T314" s="131"/>
      <c r="U314" s="131"/>
      <c r="V314" s="85"/>
      <c r="W314" s="131"/>
      <c r="X314" s="131"/>
      <c r="Y314" s="131"/>
      <c r="Z314" s="131"/>
      <c r="AA314" s="131"/>
      <c r="AB314" s="131"/>
      <c r="AC314" s="131"/>
      <c r="AD314" s="131"/>
      <c r="AE314" s="131"/>
      <c r="AF314" s="131"/>
      <c r="AG314" s="131"/>
      <c r="AH314" s="131"/>
      <c r="AI314" s="131"/>
      <c r="AJ314" s="131"/>
      <c r="AK314" s="131"/>
      <c r="AL314" s="131"/>
      <c r="AM314" s="158" t="str">
        <f>+$AM$13</f>
        <v>IFRS 17</v>
      </c>
      <c r="AN314" s="131"/>
      <c r="AO314" s="158" t="str">
        <f>+$AM$13</f>
        <v>IFRS 17</v>
      </c>
      <c r="AP314" s="131"/>
      <c r="AQ314" s="131"/>
      <c r="AR314" s="131"/>
      <c r="AS314" s="402" t="s">
        <v>596</v>
      </c>
      <c r="AT314" s="131"/>
      <c r="AU314" s="158" t="s">
        <v>596</v>
      </c>
      <c r="AV314" s="131"/>
      <c r="AW314" s="131"/>
      <c r="AX314" s="131"/>
      <c r="AY314" s="131"/>
      <c r="AZ314" s="131"/>
      <c r="BA314" s="131"/>
      <c r="BB314"/>
      <c r="BC314" s="167"/>
      <c r="BD314" s="463"/>
    </row>
    <row r="315" spans="1:56" ht="25.5">
      <c r="A315" s="21"/>
      <c r="B315" s="340" t="s">
        <v>24</v>
      </c>
      <c r="C315" s="119" t="str">
        <f t="shared" ref="C315:BA315" si="76">C$14</f>
        <v>Q1-15
Underlying</v>
      </c>
      <c r="D315" s="119" t="str">
        <f t="shared" si="76"/>
        <v>Q2-15
Underlying</v>
      </c>
      <c r="E315" s="119" t="str">
        <f t="shared" si="76"/>
        <v>Q3-15
Underlying</v>
      </c>
      <c r="F315" s="119" t="str">
        <f t="shared" si="76"/>
        <v>Q4-15
Underlying</v>
      </c>
      <c r="G315" s="119" t="str">
        <f t="shared" si="76"/>
        <v>FY-2015
Underlying</v>
      </c>
      <c r="H315" s="119" t="str">
        <f t="shared" si="76"/>
        <v>Q1-16
Underlying</v>
      </c>
      <c r="I315" s="119" t="str">
        <f t="shared" si="76"/>
        <v>Q2-16
Underlying</v>
      </c>
      <c r="J315" s="119" t="str">
        <f t="shared" si="76"/>
        <v>Q3-16
Underlying</v>
      </c>
      <c r="K315" s="119" t="str">
        <f t="shared" si="76"/>
        <v>Q4-16
Underlying</v>
      </c>
      <c r="L315" s="119" t="str">
        <f t="shared" si="76"/>
        <v>FY-2016
Underlying</v>
      </c>
      <c r="M315" s="158" t="s">
        <v>540</v>
      </c>
      <c r="N315" s="158" t="s">
        <v>541</v>
      </c>
      <c r="O315" s="158" t="s">
        <v>542</v>
      </c>
      <c r="P315" s="158" t="s">
        <v>543</v>
      </c>
      <c r="Q315" s="119" t="s">
        <v>544</v>
      </c>
      <c r="R315" s="158" t="s">
        <v>545</v>
      </c>
      <c r="S315" s="158" t="s">
        <v>546</v>
      </c>
      <c r="T315" s="158" t="s">
        <v>547</v>
      </c>
      <c r="U315" s="158" t="s">
        <v>548</v>
      </c>
      <c r="V315" s="119" t="s">
        <v>549</v>
      </c>
      <c r="W315" s="158" t="s">
        <v>550</v>
      </c>
      <c r="X315" s="158" t="s">
        <v>551</v>
      </c>
      <c r="Y315" s="158" t="s">
        <v>552</v>
      </c>
      <c r="Z315" s="158" t="s">
        <v>553</v>
      </c>
      <c r="AA315" s="158" t="s">
        <v>554</v>
      </c>
      <c r="AB315" s="158" t="s">
        <v>555</v>
      </c>
      <c r="AC315" s="158" t="s">
        <v>556</v>
      </c>
      <c r="AD315" s="158" t="s">
        <v>557</v>
      </c>
      <c r="AE315" s="158" t="s">
        <v>558</v>
      </c>
      <c r="AF315" s="158" t="s">
        <v>559</v>
      </c>
      <c r="AG315" s="158" t="s">
        <v>560</v>
      </c>
      <c r="AH315" s="158" t="s">
        <v>561</v>
      </c>
      <c r="AI315" s="158" t="s">
        <v>562</v>
      </c>
      <c r="AJ315" s="158" t="s">
        <v>563</v>
      </c>
      <c r="AK315" s="158" t="s">
        <v>564</v>
      </c>
      <c r="AL315" s="158" t="s">
        <v>565</v>
      </c>
      <c r="AM315" s="158" t="str">
        <f t="shared" si="76"/>
        <v>Q1-22
Underlying</v>
      </c>
      <c r="AN315" s="158" t="s">
        <v>572</v>
      </c>
      <c r="AO315" s="158" t="str">
        <f t="shared" si="76"/>
        <v>Q2-22
Underlying</v>
      </c>
      <c r="AP315" s="158" t="s">
        <v>577</v>
      </c>
      <c r="AQ315" s="158" t="str">
        <f t="shared" si="76"/>
        <v>Q3-22
Underlying</v>
      </c>
      <c r="AR315" s="158" t="s">
        <v>602</v>
      </c>
      <c r="AS315" s="416" t="str">
        <f>AS293</f>
        <v>Q4-22
Underlying</v>
      </c>
      <c r="AT315" s="158" t="s">
        <v>603</v>
      </c>
      <c r="AU315" s="158" t="s">
        <v>609</v>
      </c>
      <c r="AV315" s="158" t="s">
        <v>607</v>
      </c>
      <c r="AW315" s="158" t="s">
        <v>616</v>
      </c>
      <c r="AX315" s="158" t="s">
        <v>621</v>
      </c>
      <c r="AY315" s="158" t="s">
        <v>629</v>
      </c>
      <c r="AZ315" s="158" t="s">
        <v>630</v>
      </c>
      <c r="BA315" s="158" t="str">
        <f t="shared" si="76"/>
        <v>Q1-24
Underlying</v>
      </c>
      <c r="BB315"/>
      <c r="BC315" s="370" t="str">
        <f>LEFT($AV:$AV,2)&amp;"/"&amp;LEFT(BA:BA,2)</f>
        <v>Q1/Q1</v>
      </c>
      <c r="BD315" s="463"/>
    </row>
    <row r="316" spans="1:56">
      <c r="A316" s="21"/>
      <c r="B316" s="327"/>
      <c r="C316" s="85"/>
      <c r="D316" s="85"/>
      <c r="E316" s="85"/>
      <c r="F316" s="85"/>
      <c r="G316" s="85"/>
      <c r="H316" s="85"/>
      <c r="I316" s="85"/>
      <c r="J316" s="85"/>
      <c r="K316" s="85"/>
      <c r="L316" s="85"/>
      <c r="M316" s="131"/>
      <c r="N316" s="131"/>
      <c r="O316" s="131"/>
      <c r="P316" s="131"/>
      <c r="Q316" s="85"/>
      <c r="R316" s="131"/>
      <c r="S316" s="131"/>
      <c r="T316" s="131"/>
      <c r="U316" s="131"/>
      <c r="V316" s="85"/>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402"/>
      <c r="AT316" s="131"/>
      <c r="AU316" s="131"/>
      <c r="AV316" s="131"/>
      <c r="AW316" s="131"/>
      <c r="AX316" s="131"/>
      <c r="AY316" s="131"/>
      <c r="AZ316" s="131"/>
      <c r="BA316" s="131"/>
      <c r="BB316"/>
      <c r="BC316" s="341"/>
      <c r="BD316" s="463"/>
    </row>
    <row r="317" spans="1:56">
      <c r="A317" s="105" t="s">
        <v>338</v>
      </c>
      <c r="B317" s="335" t="s">
        <v>26</v>
      </c>
      <c r="C317" s="106">
        <v>677</v>
      </c>
      <c r="D317" s="106">
        <v>678</v>
      </c>
      <c r="E317" s="106">
        <v>388</v>
      </c>
      <c r="F317" s="106">
        <v>378</v>
      </c>
      <c r="G317" s="77">
        <f t="shared" ref="G317:G333" si="77">SUM(C317:F317)</f>
        <v>2121</v>
      </c>
      <c r="H317" s="106">
        <v>495.69</v>
      </c>
      <c r="I317" s="106">
        <v>558.16899999999998</v>
      </c>
      <c r="J317" s="106">
        <v>699.87900000000002</v>
      </c>
      <c r="K317" s="143">
        <v>530.58660299999997</v>
      </c>
      <c r="L317" s="77">
        <v>2284.324603</v>
      </c>
      <c r="M317" s="144">
        <v>690.14300000000003</v>
      </c>
      <c r="N317" s="144">
        <v>593.83799999999997</v>
      </c>
      <c r="O317" s="144">
        <v>532.54727875077197</v>
      </c>
      <c r="P317" s="144">
        <v>524.27599999999995</v>
      </c>
      <c r="Q317" s="77">
        <v>2340.804278750772</v>
      </c>
      <c r="R317" s="144">
        <v>532.59028148912228</v>
      </c>
      <c r="S317" s="144">
        <v>612.90239829194422</v>
      </c>
      <c r="T317" s="144">
        <v>446.92</v>
      </c>
      <c r="U317" s="144">
        <v>370.78799999999995</v>
      </c>
      <c r="V317" s="77">
        <v>1963.2006797810666</v>
      </c>
      <c r="W317" s="144">
        <v>529.94164999999998</v>
      </c>
      <c r="X317" s="144">
        <v>566.27338411533515</v>
      </c>
      <c r="Y317" s="144">
        <v>543.28300000000002</v>
      </c>
      <c r="Z317" s="144">
        <v>573.67399999999998</v>
      </c>
      <c r="AA317" s="77">
        <v>2213.172034115335</v>
      </c>
      <c r="AB317" s="144">
        <v>602.65449340372561</v>
      </c>
      <c r="AC317" s="144">
        <v>779.99749399999996</v>
      </c>
      <c r="AD317" s="144">
        <v>678.192317</v>
      </c>
      <c r="AE317" s="144">
        <v>544.89186359627445</v>
      </c>
      <c r="AF317" s="77">
        <v>2605.7361680000004</v>
      </c>
      <c r="AG317" s="144">
        <v>707.66200000000003</v>
      </c>
      <c r="AH317" s="144">
        <v>616.0757430000001</v>
      </c>
      <c r="AI317" s="144">
        <v>551.50793299991096</v>
      </c>
      <c r="AJ317" s="144">
        <v>501.12006363193825</v>
      </c>
      <c r="AK317" s="77">
        <v>2376.365739631849</v>
      </c>
      <c r="AL317" s="144">
        <v>687.95417661099998</v>
      </c>
      <c r="AM317" s="144">
        <v>687.95417661099998</v>
      </c>
      <c r="AN317" s="144">
        <v>813.9529888068331</v>
      </c>
      <c r="AO317" s="144">
        <v>813.95298880683299</v>
      </c>
      <c r="AP317" s="144">
        <v>520.31537405151482</v>
      </c>
      <c r="AQ317" s="353">
        <v>520.31537405151494</v>
      </c>
      <c r="AR317" s="144">
        <v>611.98564366891867</v>
      </c>
      <c r="AS317" s="353">
        <f t="shared" ref="AS317:AS333" si="78">AU317-AM317-AO317-AQ317</f>
        <v>611.98564366891856</v>
      </c>
      <c r="AT317" s="77">
        <v>2634.2081831382666</v>
      </c>
      <c r="AU317" s="77">
        <v>2634.2081831382666</v>
      </c>
      <c r="AV317" s="144">
        <v>941.01044111470037</v>
      </c>
      <c r="AW317" s="144">
        <v>774.41807544046219</v>
      </c>
      <c r="AX317" s="144">
        <v>659.93099227228004</v>
      </c>
      <c r="AY317" s="144">
        <v>592.18422760586009</v>
      </c>
      <c r="AZ317" s="77">
        <v>2967.5437364333025</v>
      </c>
      <c r="BA317" s="144">
        <v>919.23099999999999</v>
      </c>
      <c r="BB317"/>
      <c r="BC317" s="165">
        <f t="shared" ref="BC317:BC333" si="79">IF(ISERROR($BA317/AV317),"ns",IF($BA317/AV317&gt;200%,"x"&amp;(ROUND($BA317/AV317,1)),IF($BA317/AV317&lt;0,"ns",$BA317/AV317-1)))</f>
        <v>-2.3144739062513353E-2</v>
      </c>
      <c r="BD317" s="463"/>
    </row>
    <row r="318" spans="1:56">
      <c r="A318" s="107" t="s">
        <v>339</v>
      </c>
      <c r="B318" s="336" t="s">
        <v>340</v>
      </c>
      <c r="C318" s="108">
        <v>10</v>
      </c>
      <c r="D318" s="108">
        <v>57</v>
      </c>
      <c r="E318" s="108">
        <v>14</v>
      </c>
      <c r="F318" s="108">
        <v>-53</v>
      </c>
      <c r="G318" s="78">
        <f t="shared" si="77"/>
        <v>28</v>
      </c>
      <c r="H318" s="108">
        <v>0</v>
      </c>
      <c r="I318" s="108">
        <v>0</v>
      </c>
      <c r="J318" s="108">
        <v>0</v>
      </c>
      <c r="K318" s="145">
        <v>0</v>
      </c>
      <c r="L318" s="78">
        <v>0</v>
      </c>
      <c r="M318" s="146">
        <v>0</v>
      </c>
      <c r="N318" s="146">
        <v>0</v>
      </c>
      <c r="O318" s="146">
        <v>0</v>
      </c>
      <c r="P318" s="146">
        <v>0</v>
      </c>
      <c r="Q318" s="78">
        <v>0</v>
      </c>
      <c r="R318" s="146">
        <v>0</v>
      </c>
      <c r="S318" s="146">
        <v>0</v>
      </c>
      <c r="T318" s="146">
        <v>0</v>
      </c>
      <c r="U318" s="146">
        <v>0</v>
      </c>
      <c r="V318" s="78">
        <v>0</v>
      </c>
      <c r="W318" s="146">
        <v>0</v>
      </c>
      <c r="X318" s="146">
        <v>0</v>
      </c>
      <c r="Y318" s="146">
        <v>0</v>
      </c>
      <c r="Z318" s="146">
        <v>0</v>
      </c>
      <c r="AA318" s="78">
        <v>0</v>
      </c>
      <c r="AB318" s="146">
        <v>0</v>
      </c>
      <c r="AC318" s="146">
        <v>0</v>
      </c>
      <c r="AD318" s="146">
        <v>0</v>
      </c>
      <c r="AE318" s="146">
        <v>0</v>
      </c>
      <c r="AF318" s="78">
        <v>0</v>
      </c>
      <c r="AG318" s="146">
        <v>0</v>
      </c>
      <c r="AH318" s="146">
        <v>0</v>
      </c>
      <c r="AI318" s="146">
        <v>0</v>
      </c>
      <c r="AJ318" s="146">
        <v>0</v>
      </c>
      <c r="AK318" s="78">
        <v>0</v>
      </c>
      <c r="AL318" s="146">
        <v>0</v>
      </c>
      <c r="AM318" s="146">
        <v>0</v>
      </c>
      <c r="AN318" s="146">
        <v>0</v>
      </c>
      <c r="AO318" s="146">
        <v>0</v>
      </c>
      <c r="AP318" s="146">
        <v>0</v>
      </c>
      <c r="AQ318" s="350">
        <v>0</v>
      </c>
      <c r="AR318" s="146">
        <v>0</v>
      </c>
      <c r="AS318" s="350">
        <f t="shared" si="78"/>
        <v>0</v>
      </c>
      <c r="AT318" s="78">
        <v>0</v>
      </c>
      <c r="AU318" s="78">
        <v>0</v>
      </c>
      <c r="AV318" s="146">
        <v>0</v>
      </c>
      <c r="AW318" s="146">
        <v>0</v>
      </c>
      <c r="AX318" s="146">
        <v>0</v>
      </c>
      <c r="AY318" s="146">
        <v>0</v>
      </c>
      <c r="AZ318" s="78">
        <v>0</v>
      </c>
      <c r="BA318" s="146">
        <v>0</v>
      </c>
      <c r="BB318"/>
      <c r="BC318" s="165" t="str">
        <f t="shared" si="79"/>
        <v>ns</v>
      </c>
      <c r="BD318" s="463"/>
    </row>
    <row r="319" spans="1:56">
      <c r="A319" s="21" t="s">
        <v>341</v>
      </c>
      <c r="B319" s="329" t="s">
        <v>28</v>
      </c>
      <c r="C319" s="98">
        <v>-445</v>
      </c>
      <c r="D319" s="98">
        <v>-354</v>
      </c>
      <c r="E319" s="98">
        <v>-353</v>
      </c>
      <c r="F319" s="98">
        <v>-450</v>
      </c>
      <c r="G319" s="103">
        <f t="shared" si="77"/>
        <v>-1602</v>
      </c>
      <c r="H319" s="92">
        <v>-474.149</v>
      </c>
      <c r="I319" s="92">
        <v>-383.2</v>
      </c>
      <c r="J319" s="92">
        <v>-358.37599999999998</v>
      </c>
      <c r="K319" s="92">
        <v>-394.26600000000002</v>
      </c>
      <c r="L319" s="93">
        <v>-1609.991</v>
      </c>
      <c r="M319" s="92">
        <v>-496.10500000000002</v>
      </c>
      <c r="N319" s="92">
        <v>-373.34699999999998</v>
      </c>
      <c r="O319" s="92">
        <v>-369.25099999999998</v>
      </c>
      <c r="P319" s="92">
        <v>-418.07900000000001</v>
      </c>
      <c r="Q319" s="93">
        <v>-1656.7819999999999</v>
      </c>
      <c r="R319" s="92">
        <v>-483.51800000000003</v>
      </c>
      <c r="S319" s="92">
        <v>-393.161</v>
      </c>
      <c r="T319" s="92">
        <v>-378.71</v>
      </c>
      <c r="U319" s="92">
        <v>-404.28199999999998</v>
      </c>
      <c r="V319" s="93">
        <v>-1659.671</v>
      </c>
      <c r="W319" s="92">
        <v>-524.28800000000001</v>
      </c>
      <c r="X319" s="92">
        <v>-377.83100000000002</v>
      </c>
      <c r="Y319" s="92">
        <v>-384.91399999999999</v>
      </c>
      <c r="Z319" s="92">
        <v>-407.63099999999997</v>
      </c>
      <c r="AA319" s="93">
        <v>-1694.664</v>
      </c>
      <c r="AB319" s="92">
        <v>-525.54999999999995</v>
      </c>
      <c r="AC319" s="92">
        <v>-403.57100000000003</v>
      </c>
      <c r="AD319" s="92">
        <v>-378.75299999999999</v>
      </c>
      <c r="AE319" s="92">
        <v>-418.30700000000002</v>
      </c>
      <c r="AF319" s="93">
        <v>-1726.181</v>
      </c>
      <c r="AG319" s="92">
        <v>-594.14300000000003</v>
      </c>
      <c r="AH319" s="92">
        <v>-400.86</v>
      </c>
      <c r="AI319" s="92">
        <v>-403.2</v>
      </c>
      <c r="AJ319" s="92">
        <v>-447.3</v>
      </c>
      <c r="AK319" s="93">
        <v>-1845.5029999999999</v>
      </c>
      <c r="AL319" s="92">
        <v>-681.39800000000002</v>
      </c>
      <c r="AM319" s="92">
        <v>-681.39800000000002</v>
      </c>
      <c r="AN319" s="92">
        <v>-430.505</v>
      </c>
      <c r="AO319" s="92">
        <v>-430.505</v>
      </c>
      <c r="AP319" s="92">
        <v>-449.29199999999997</v>
      </c>
      <c r="AQ319" s="346">
        <v>-449.29199999999992</v>
      </c>
      <c r="AR319" s="92">
        <v>-458.56799999999998</v>
      </c>
      <c r="AS319" s="406">
        <f t="shared" si="78"/>
        <v>-458.56799999999987</v>
      </c>
      <c r="AT319" s="93">
        <v>-2019.7629999999999</v>
      </c>
      <c r="AU319" s="93">
        <v>-2019.7629999999999</v>
      </c>
      <c r="AV319" s="92">
        <v>-685.83900000000006</v>
      </c>
      <c r="AW319" s="92">
        <v>-473.52300000000002</v>
      </c>
      <c r="AX319" s="92">
        <v>-459.21100000000001</v>
      </c>
      <c r="AY319" s="92">
        <v>-480.12400000000002</v>
      </c>
      <c r="AZ319" s="93">
        <v>-2098.6970000000001</v>
      </c>
      <c r="BA319" s="92">
        <v>-538.46799999999996</v>
      </c>
      <c r="BB319"/>
      <c r="BC319" s="165">
        <f t="shared" si="79"/>
        <v>-0.21487696091939956</v>
      </c>
      <c r="BD319" s="463"/>
    </row>
    <row r="320" spans="1:56">
      <c r="A320" s="94" t="s">
        <v>342</v>
      </c>
      <c r="B320" s="330" t="s">
        <v>30</v>
      </c>
      <c r="C320" s="95"/>
      <c r="D320" s="95"/>
      <c r="E320" s="95"/>
      <c r="F320" s="96"/>
      <c r="G320" s="97"/>
      <c r="H320" s="96">
        <v>0</v>
      </c>
      <c r="I320" s="96">
        <v>0</v>
      </c>
      <c r="J320" s="96">
        <v>0</v>
      </c>
      <c r="K320" s="96">
        <v>0</v>
      </c>
      <c r="L320" s="97">
        <v>0</v>
      </c>
      <c r="M320" s="96">
        <v>-100.02000000000001</v>
      </c>
      <c r="N320" s="96">
        <v>0</v>
      </c>
      <c r="O320" s="96">
        <v>0</v>
      </c>
      <c r="P320" s="96">
        <v>0</v>
      </c>
      <c r="Q320" s="97">
        <v>-100.02000000000001</v>
      </c>
      <c r="R320" s="96">
        <v>-106.20670856841988</v>
      </c>
      <c r="S320" s="96">
        <v>-2.1496124616431431</v>
      </c>
      <c r="T320" s="96">
        <v>0</v>
      </c>
      <c r="U320" s="96">
        <v>0</v>
      </c>
      <c r="V320" s="97">
        <v>-108.35632103006303</v>
      </c>
      <c r="W320" s="96">
        <v>-124.9521164623317</v>
      </c>
      <c r="X320" s="96">
        <v>8.9219670531117004</v>
      </c>
      <c r="Y320" s="96">
        <v>0</v>
      </c>
      <c r="Z320" s="96">
        <v>0</v>
      </c>
      <c r="AA320" s="97">
        <v>-116.03014940922</v>
      </c>
      <c r="AB320" s="96">
        <v>-122.79042100043799</v>
      </c>
      <c r="AC320" s="96">
        <v>-38.313560828860517</v>
      </c>
      <c r="AD320" s="96">
        <v>0</v>
      </c>
      <c r="AE320" s="96">
        <v>0</v>
      </c>
      <c r="AF320" s="97">
        <v>-161.1039818292985</v>
      </c>
      <c r="AG320" s="96">
        <v>-182.40763455866067</v>
      </c>
      <c r="AH320" s="96">
        <v>1.2879053484197982</v>
      </c>
      <c r="AI320" s="96">
        <v>0</v>
      </c>
      <c r="AJ320" s="96">
        <v>0</v>
      </c>
      <c r="AK320" s="97">
        <v>-181.11972921024088</v>
      </c>
      <c r="AL320" s="96">
        <v>-257.00121079208799</v>
      </c>
      <c r="AM320" s="96">
        <v>-257.00121079208799</v>
      </c>
      <c r="AN320" s="96">
        <v>10.832641784986976</v>
      </c>
      <c r="AO320" s="96">
        <v>10.832641784986976</v>
      </c>
      <c r="AP320" s="96">
        <v>0</v>
      </c>
      <c r="AQ320" s="347">
        <v>0</v>
      </c>
      <c r="AR320" s="96">
        <v>0</v>
      </c>
      <c r="AS320" s="347">
        <f t="shared" si="78"/>
        <v>0</v>
      </c>
      <c r="AT320" s="97">
        <v>-246.16856900710101</v>
      </c>
      <c r="AU320" s="97">
        <v>-246.16856900710101</v>
      </c>
      <c r="AV320" s="96">
        <v>-174.58025140539115</v>
      </c>
      <c r="AW320" s="96">
        <v>-2.0515902342900461</v>
      </c>
      <c r="AX320" s="96">
        <v>0</v>
      </c>
      <c r="AY320" s="96">
        <v>0</v>
      </c>
      <c r="AZ320" s="97">
        <v>-176.6318416396812</v>
      </c>
      <c r="BA320" s="96">
        <v>0</v>
      </c>
      <c r="BB320"/>
      <c r="BC320" s="165">
        <f t="shared" si="79"/>
        <v>-1</v>
      </c>
      <c r="BD320" s="463"/>
    </row>
    <row r="321" spans="1:56">
      <c r="A321" s="21" t="s">
        <v>343</v>
      </c>
      <c r="B321" s="328" t="s">
        <v>32</v>
      </c>
      <c r="C321" s="60">
        <v>232</v>
      </c>
      <c r="D321" s="60">
        <v>324</v>
      </c>
      <c r="E321" s="60">
        <v>35</v>
      </c>
      <c r="F321" s="60">
        <v>-72</v>
      </c>
      <c r="G321" s="61">
        <f t="shared" si="77"/>
        <v>519</v>
      </c>
      <c r="H321" s="60">
        <v>21.540999999999997</v>
      </c>
      <c r="I321" s="60">
        <v>174.96899999999999</v>
      </c>
      <c r="J321" s="74">
        <v>341.50299999999999</v>
      </c>
      <c r="K321" s="74">
        <v>136.32060299999998</v>
      </c>
      <c r="L321" s="61">
        <v>674.33360300000004</v>
      </c>
      <c r="M321" s="139">
        <v>194.03800000000001</v>
      </c>
      <c r="N321" s="139">
        <v>220.49100000000001</v>
      </c>
      <c r="O321" s="139">
        <v>163.29627875077202</v>
      </c>
      <c r="P321" s="139">
        <v>106.197</v>
      </c>
      <c r="Q321" s="61">
        <v>684.0222787507721</v>
      </c>
      <c r="R321" s="139">
        <v>49.072281489122361</v>
      </c>
      <c r="S321" s="139">
        <v>219.74139829194428</v>
      </c>
      <c r="T321" s="139">
        <v>68.209999999999994</v>
      </c>
      <c r="U321" s="139">
        <v>-33.494</v>
      </c>
      <c r="V321" s="61">
        <v>303.52967978106665</v>
      </c>
      <c r="W321" s="139">
        <v>5.653649999999999</v>
      </c>
      <c r="X321" s="139">
        <v>188.44238411533519</v>
      </c>
      <c r="Y321" s="139">
        <v>158.369</v>
      </c>
      <c r="Z321" s="139">
        <v>166.04300000000001</v>
      </c>
      <c r="AA321" s="61">
        <v>518.50803411533514</v>
      </c>
      <c r="AB321" s="139">
        <v>77.104493403725527</v>
      </c>
      <c r="AC321" s="139">
        <v>376.42649399999999</v>
      </c>
      <c r="AD321" s="139">
        <v>299.43931700000002</v>
      </c>
      <c r="AE321" s="139">
        <v>126.58486359627449</v>
      </c>
      <c r="AF321" s="61">
        <v>879.55516799999998</v>
      </c>
      <c r="AG321" s="139">
        <v>113.51899999999999</v>
      </c>
      <c r="AH321" s="139">
        <v>215.215743</v>
      </c>
      <c r="AI321" s="139">
        <v>148.30793299991092</v>
      </c>
      <c r="AJ321" s="139">
        <v>53.820063631938226</v>
      </c>
      <c r="AK321" s="61">
        <v>530.86273963184919</v>
      </c>
      <c r="AL321" s="139">
        <v>6.5561766110000015</v>
      </c>
      <c r="AM321" s="139">
        <v>6.5561766110000015</v>
      </c>
      <c r="AN321" s="139">
        <v>383.44798880683311</v>
      </c>
      <c r="AO321" s="139">
        <v>383.44798880683311</v>
      </c>
      <c r="AP321" s="139">
        <v>71.023374051514878</v>
      </c>
      <c r="AQ321" s="280">
        <v>71.023374051514907</v>
      </c>
      <c r="AR321" s="139">
        <v>153.41764366891869</v>
      </c>
      <c r="AS321" s="280">
        <f t="shared" si="78"/>
        <v>153.41764366891869</v>
      </c>
      <c r="AT321" s="61">
        <v>614.44518313826666</v>
      </c>
      <c r="AU321" s="61">
        <v>614.44518313826666</v>
      </c>
      <c r="AV321" s="139">
        <v>255.17144111470031</v>
      </c>
      <c r="AW321" s="139">
        <v>300.89507544046216</v>
      </c>
      <c r="AX321" s="139">
        <v>200.71999227228002</v>
      </c>
      <c r="AY321" s="139">
        <v>112.06022760585999</v>
      </c>
      <c r="AZ321" s="61">
        <v>868.84673643330257</v>
      </c>
      <c r="BA321" s="139">
        <v>380.76300000000003</v>
      </c>
      <c r="BB321"/>
      <c r="BC321" s="165">
        <f t="shared" si="79"/>
        <v>0.49218501230647504</v>
      </c>
      <c r="BD321" s="463"/>
    </row>
    <row r="322" spans="1:56">
      <c r="A322" s="21" t="s">
        <v>344</v>
      </c>
      <c r="B322" s="329" t="s">
        <v>34</v>
      </c>
      <c r="C322" s="98">
        <v>-2</v>
      </c>
      <c r="D322" s="98">
        <v>-33</v>
      </c>
      <c r="E322" s="98">
        <v>1</v>
      </c>
      <c r="F322" s="98">
        <v>-42</v>
      </c>
      <c r="G322" s="103">
        <f t="shared" si="77"/>
        <v>-76</v>
      </c>
      <c r="H322" s="92">
        <v>-10.458</v>
      </c>
      <c r="I322" s="92">
        <v>-30.5</v>
      </c>
      <c r="J322" s="92">
        <v>11.290999999999997</v>
      </c>
      <c r="K322" s="92">
        <v>-15.683</v>
      </c>
      <c r="L322" s="93">
        <v>-45.35</v>
      </c>
      <c r="M322" s="92">
        <v>-6.2740000000000009</v>
      </c>
      <c r="N322" s="92">
        <v>-7.3810000000000002</v>
      </c>
      <c r="O322" s="92">
        <v>-36.923000000000002</v>
      </c>
      <c r="P322" s="92">
        <v>-7.827</v>
      </c>
      <c r="Q322" s="93">
        <v>-58.405000000000001</v>
      </c>
      <c r="R322" s="92">
        <v>-10.013999999999999</v>
      </c>
      <c r="S322" s="92">
        <v>-5.2610000000000001</v>
      </c>
      <c r="T322" s="92">
        <v>-16.093</v>
      </c>
      <c r="U322" s="92">
        <v>9.5180000000000007</v>
      </c>
      <c r="V322" s="93">
        <v>-21.85</v>
      </c>
      <c r="W322" s="92">
        <v>8.3260000000000005</v>
      </c>
      <c r="X322" s="92">
        <v>-28.215</v>
      </c>
      <c r="Y322" s="92">
        <v>-7.4850000000000003</v>
      </c>
      <c r="Z322" s="92">
        <v>3.7160000000000002</v>
      </c>
      <c r="AA322" s="93">
        <v>-23.658000000000001</v>
      </c>
      <c r="AB322" s="92">
        <v>-19.504999999999999</v>
      </c>
      <c r="AC322" s="92">
        <v>-26.477</v>
      </c>
      <c r="AD322" s="92">
        <v>5.1239999999999997</v>
      </c>
      <c r="AE322" s="92">
        <v>13.638999999999999</v>
      </c>
      <c r="AF322" s="93">
        <v>-27.219000000000001</v>
      </c>
      <c r="AG322" s="92">
        <v>13.35</v>
      </c>
      <c r="AH322" s="92">
        <v>4.7380000000000004</v>
      </c>
      <c r="AI322" s="92">
        <v>-1.4330000000000001</v>
      </c>
      <c r="AJ322" s="92">
        <v>10.382999999999999</v>
      </c>
      <c r="AK322" s="93">
        <v>27.038</v>
      </c>
      <c r="AL322" s="92">
        <v>3.9209999999999998</v>
      </c>
      <c r="AM322" s="92">
        <v>3.9209999999999998</v>
      </c>
      <c r="AN322" s="92">
        <v>3.4</v>
      </c>
      <c r="AO322" s="92">
        <v>3.4</v>
      </c>
      <c r="AP322" s="92">
        <v>39.406999999999996</v>
      </c>
      <c r="AQ322" s="346">
        <v>39.407000000000004</v>
      </c>
      <c r="AR322" s="92">
        <v>16.855</v>
      </c>
      <c r="AS322" s="406">
        <f t="shared" si="78"/>
        <v>16.854999999999997</v>
      </c>
      <c r="AT322" s="93">
        <v>63.582999999999998</v>
      </c>
      <c r="AU322" s="93">
        <v>63.582999999999998</v>
      </c>
      <c r="AV322" s="92">
        <v>-13.09</v>
      </c>
      <c r="AW322" s="92">
        <v>41.829000000000001</v>
      </c>
      <c r="AX322" s="92">
        <v>14.659000000000001</v>
      </c>
      <c r="AY322" s="92">
        <v>-30.902999999999999</v>
      </c>
      <c r="AZ322" s="93">
        <v>12.494999999999999</v>
      </c>
      <c r="BA322" s="92">
        <v>0.65700000000000003</v>
      </c>
      <c r="BB322"/>
      <c r="BC322" s="165" t="str">
        <f t="shared" si="79"/>
        <v>ns</v>
      </c>
      <c r="BD322" s="463"/>
    </row>
    <row r="323" spans="1:56">
      <c r="A323" s="94" t="s">
        <v>345</v>
      </c>
      <c r="B323" s="330" t="s">
        <v>36</v>
      </c>
      <c r="C323" s="95"/>
      <c r="D323" s="95"/>
      <c r="E323" s="95"/>
      <c r="F323" s="96"/>
      <c r="G323" s="97"/>
      <c r="H323" s="96">
        <v>0</v>
      </c>
      <c r="I323" s="96">
        <v>-25</v>
      </c>
      <c r="J323" s="96">
        <v>-25</v>
      </c>
      <c r="K323" s="96">
        <v>0</v>
      </c>
      <c r="L323" s="97">
        <v>-50</v>
      </c>
      <c r="M323" s="96">
        <v>-20</v>
      </c>
      <c r="N323" s="96">
        <v>0</v>
      </c>
      <c r="O323" s="96">
        <v>-37.5</v>
      </c>
      <c r="P323" s="96">
        <v>0</v>
      </c>
      <c r="Q323" s="97">
        <v>-57.5</v>
      </c>
      <c r="R323" s="96">
        <v>0</v>
      </c>
      <c r="S323" s="96">
        <v>0</v>
      </c>
      <c r="T323" s="96">
        <v>0</v>
      </c>
      <c r="U323" s="96">
        <v>0</v>
      </c>
      <c r="V323" s="97">
        <v>0</v>
      </c>
      <c r="W323" s="96">
        <v>0</v>
      </c>
      <c r="X323" s="96">
        <v>0</v>
      </c>
      <c r="Y323" s="96">
        <v>0</v>
      </c>
      <c r="Z323" s="96">
        <v>0</v>
      </c>
      <c r="AA323" s="97">
        <v>0</v>
      </c>
      <c r="AB323" s="96">
        <v>0</v>
      </c>
      <c r="AC323" s="96">
        <v>0</v>
      </c>
      <c r="AD323" s="96">
        <v>0</v>
      </c>
      <c r="AE323" s="96">
        <v>0</v>
      </c>
      <c r="AF323" s="97">
        <v>0</v>
      </c>
      <c r="AG323" s="96">
        <v>0</v>
      </c>
      <c r="AH323" s="96">
        <v>0</v>
      </c>
      <c r="AI323" s="96">
        <v>0</v>
      </c>
      <c r="AJ323" s="96">
        <v>0</v>
      </c>
      <c r="AK323" s="97">
        <v>0</v>
      </c>
      <c r="AL323" s="96">
        <v>0</v>
      </c>
      <c r="AM323" s="96">
        <v>0</v>
      </c>
      <c r="AN323" s="96">
        <v>0</v>
      </c>
      <c r="AO323" s="96">
        <v>0</v>
      </c>
      <c r="AP323" s="96">
        <v>0</v>
      </c>
      <c r="AQ323" s="347">
        <v>0</v>
      </c>
      <c r="AR323" s="96">
        <v>0</v>
      </c>
      <c r="AS323" s="347">
        <f t="shared" si="78"/>
        <v>0</v>
      </c>
      <c r="AT323" s="97">
        <v>0</v>
      </c>
      <c r="AU323" s="97">
        <v>0</v>
      </c>
      <c r="AV323" s="96">
        <v>0</v>
      </c>
      <c r="AW323" s="96">
        <v>0</v>
      </c>
      <c r="AX323" s="96">
        <v>0</v>
      </c>
      <c r="AY323" s="96">
        <v>0</v>
      </c>
      <c r="AZ323" s="97">
        <v>0</v>
      </c>
      <c r="BA323" s="96">
        <v>0</v>
      </c>
      <c r="BB323"/>
      <c r="BC323" s="165" t="str">
        <f t="shared" si="79"/>
        <v>ns</v>
      </c>
      <c r="BD323" s="463"/>
    </row>
    <row r="324" spans="1:56">
      <c r="A324" s="21" t="s">
        <v>346</v>
      </c>
      <c r="B324" s="329" t="s">
        <v>38</v>
      </c>
      <c r="C324" s="98">
        <v>0</v>
      </c>
      <c r="D324" s="98">
        <v>0</v>
      </c>
      <c r="E324" s="98">
        <v>0</v>
      </c>
      <c r="F324" s="98">
        <v>0</v>
      </c>
      <c r="G324" s="103">
        <f t="shared" si="77"/>
        <v>0</v>
      </c>
      <c r="H324" s="98">
        <v>0</v>
      </c>
      <c r="I324" s="98">
        <v>0</v>
      </c>
      <c r="J324" s="72">
        <v>0</v>
      </c>
      <c r="K324" s="72">
        <v>0</v>
      </c>
      <c r="L324" s="103">
        <v>0</v>
      </c>
      <c r="M324" s="136">
        <v>0</v>
      </c>
      <c r="N324" s="136">
        <v>0</v>
      </c>
      <c r="O324" s="136">
        <v>0</v>
      </c>
      <c r="P324" s="136">
        <v>0</v>
      </c>
      <c r="Q324" s="103">
        <v>0</v>
      </c>
      <c r="R324" s="136">
        <v>0</v>
      </c>
      <c r="S324" s="136">
        <v>0</v>
      </c>
      <c r="T324" s="136">
        <v>0</v>
      </c>
      <c r="U324" s="136">
        <v>0</v>
      </c>
      <c r="V324" s="103">
        <v>0</v>
      </c>
      <c r="W324" s="136">
        <v>0</v>
      </c>
      <c r="X324" s="136">
        <v>0</v>
      </c>
      <c r="Y324" s="136">
        <v>0</v>
      </c>
      <c r="Z324" s="136">
        <v>0</v>
      </c>
      <c r="AA324" s="103">
        <v>0</v>
      </c>
      <c r="AB324" s="136">
        <v>0</v>
      </c>
      <c r="AC324" s="136">
        <v>0</v>
      </c>
      <c r="AD324" s="136">
        <v>0</v>
      </c>
      <c r="AE324" s="136">
        <v>0</v>
      </c>
      <c r="AF324" s="103">
        <v>0</v>
      </c>
      <c r="AG324" s="136">
        <v>0</v>
      </c>
      <c r="AH324" s="136">
        <v>0</v>
      </c>
      <c r="AI324" s="136">
        <v>0</v>
      </c>
      <c r="AJ324" s="136">
        <v>0</v>
      </c>
      <c r="AK324" s="103">
        <v>0</v>
      </c>
      <c r="AL324" s="136">
        <v>0</v>
      </c>
      <c r="AM324" s="136">
        <v>0</v>
      </c>
      <c r="AN324" s="136">
        <v>0</v>
      </c>
      <c r="AO324" s="136">
        <v>0</v>
      </c>
      <c r="AP324" s="136">
        <v>0</v>
      </c>
      <c r="AQ324" s="279">
        <v>0</v>
      </c>
      <c r="AR324" s="136">
        <v>0</v>
      </c>
      <c r="AS324" s="279">
        <f t="shared" si="78"/>
        <v>0</v>
      </c>
      <c r="AT324" s="103">
        <v>0</v>
      </c>
      <c r="AU324" s="103">
        <v>0</v>
      </c>
      <c r="AV324" s="136">
        <v>0</v>
      </c>
      <c r="AW324" s="136">
        <v>0</v>
      </c>
      <c r="AX324" s="136">
        <v>0</v>
      </c>
      <c r="AY324" s="136">
        <v>0</v>
      </c>
      <c r="AZ324" s="103">
        <v>0</v>
      </c>
      <c r="BA324" s="136">
        <v>0</v>
      </c>
      <c r="BB324"/>
      <c r="BC324" s="165" t="str">
        <f t="shared" si="79"/>
        <v>ns</v>
      </c>
      <c r="BD324" s="463"/>
    </row>
    <row r="325" spans="1:56">
      <c r="A325" s="21" t="s">
        <v>347</v>
      </c>
      <c r="B325" s="329" t="s">
        <v>40</v>
      </c>
      <c r="C325" s="98">
        <v>0</v>
      </c>
      <c r="D325" s="98">
        <v>0</v>
      </c>
      <c r="E325" s="98">
        <v>0</v>
      </c>
      <c r="F325" s="98">
        <v>0</v>
      </c>
      <c r="G325" s="103">
        <f t="shared" si="77"/>
        <v>0</v>
      </c>
      <c r="H325" s="98">
        <v>0</v>
      </c>
      <c r="I325" s="98">
        <v>0.26500000000000001</v>
      </c>
      <c r="J325" s="72">
        <v>-3.3000000000000002E-2</v>
      </c>
      <c r="K325" s="72">
        <v>2.7E-2</v>
      </c>
      <c r="L325" s="103">
        <v>0.25900000000000001</v>
      </c>
      <c r="M325" s="136">
        <v>0</v>
      </c>
      <c r="N325" s="136">
        <v>0</v>
      </c>
      <c r="O325" s="136">
        <v>0</v>
      </c>
      <c r="P325" s="136">
        <v>0.182</v>
      </c>
      <c r="Q325" s="103">
        <v>0.182</v>
      </c>
      <c r="R325" s="136">
        <v>0</v>
      </c>
      <c r="S325" s="136">
        <v>0</v>
      </c>
      <c r="T325" s="136">
        <v>0</v>
      </c>
      <c r="U325" s="136">
        <v>0</v>
      </c>
      <c r="V325" s="103">
        <v>0</v>
      </c>
      <c r="W325" s="136">
        <v>1.853</v>
      </c>
      <c r="X325" s="136">
        <v>6.0000000000000001E-3</v>
      </c>
      <c r="Y325" s="136">
        <v>7.6999999999999999E-2</v>
      </c>
      <c r="Z325" s="136">
        <v>0</v>
      </c>
      <c r="AA325" s="103">
        <v>1.9359999999999999</v>
      </c>
      <c r="AB325" s="136">
        <v>7.0000000000000001E-3</v>
      </c>
      <c r="AC325" s="136">
        <v>4.0000000000000001E-3</v>
      </c>
      <c r="AD325" s="136">
        <v>0</v>
      </c>
      <c r="AE325" s="136">
        <v>-1.0999999999999999E-2</v>
      </c>
      <c r="AF325" s="103">
        <v>0</v>
      </c>
      <c r="AG325" s="136">
        <v>6.8000000000000005E-2</v>
      </c>
      <c r="AH325" s="136">
        <v>3.0000000000000001E-3</v>
      </c>
      <c r="AI325" s="136">
        <v>0</v>
      </c>
      <c r="AJ325" s="136">
        <v>0.19500000000000001</v>
      </c>
      <c r="AK325" s="103">
        <v>0.26600000000000001</v>
      </c>
      <c r="AL325" s="136">
        <v>0</v>
      </c>
      <c r="AM325" s="136">
        <v>0</v>
      </c>
      <c r="AN325" s="136">
        <v>0</v>
      </c>
      <c r="AO325" s="136">
        <v>0</v>
      </c>
      <c r="AP325" s="136">
        <v>0</v>
      </c>
      <c r="AQ325" s="279">
        <v>0</v>
      </c>
      <c r="AR325" s="136">
        <v>0</v>
      </c>
      <c r="AS325" s="279">
        <f t="shared" si="78"/>
        <v>0</v>
      </c>
      <c r="AT325" s="103">
        <v>0</v>
      </c>
      <c r="AU325" s="103">
        <v>0</v>
      </c>
      <c r="AV325" s="136">
        <v>0</v>
      </c>
      <c r="AW325" s="136">
        <v>0</v>
      </c>
      <c r="AX325" s="136">
        <v>0</v>
      </c>
      <c r="AY325" s="136">
        <v>0</v>
      </c>
      <c r="AZ325" s="103">
        <v>0</v>
      </c>
      <c r="BA325" s="136">
        <v>0.12</v>
      </c>
      <c r="BB325"/>
      <c r="BC325" s="165" t="str">
        <f t="shared" si="79"/>
        <v>ns</v>
      </c>
      <c r="BD325" s="463"/>
    </row>
    <row r="326" spans="1:56">
      <c r="A326" s="21" t="s">
        <v>348</v>
      </c>
      <c r="B326" s="329" t="s">
        <v>42</v>
      </c>
      <c r="C326" s="98">
        <v>0</v>
      </c>
      <c r="D326" s="98">
        <v>0</v>
      </c>
      <c r="E326" s="98">
        <v>0</v>
      </c>
      <c r="F326" s="98">
        <v>0</v>
      </c>
      <c r="G326" s="103">
        <f t="shared" si="77"/>
        <v>0</v>
      </c>
      <c r="H326" s="98">
        <v>0</v>
      </c>
      <c r="I326" s="98">
        <v>0</v>
      </c>
      <c r="J326" s="72">
        <v>0</v>
      </c>
      <c r="K326" s="72">
        <v>0</v>
      </c>
      <c r="L326" s="103">
        <v>0</v>
      </c>
      <c r="M326" s="136">
        <v>0</v>
      </c>
      <c r="N326" s="136">
        <v>0</v>
      </c>
      <c r="O326" s="136">
        <v>0</v>
      </c>
      <c r="P326" s="136">
        <v>0</v>
      </c>
      <c r="Q326" s="103">
        <v>0</v>
      </c>
      <c r="R326" s="136">
        <v>0</v>
      </c>
      <c r="S326" s="136">
        <v>0</v>
      </c>
      <c r="T326" s="136">
        <v>0</v>
      </c>
      <c r="U326" s="136">
        <v>0</v>
      </c>
      <c r="V326" s="103">
        <v>0</v>
      </c>
      <c r="W326" s="136">
        <v>0</v>
      </c>
      <c r="X326" s="136">
        <v>0</v>
      </c>
      <c r="Y326" s="136">
        <v>0</v>
      </c>
      <c r="Z326" s="136">
        <v>0</v>
      </c>
      <c r="AA326" s="103">
        <v>0</v>
      </c>
      <c r="AB326" s="136">
        <v>0</v>
      </c>
      <c r="AC326" s="136">
        <v>0</v>
      </c>
      <c r="AD326" s="136">
        <v>0</v>
      </c>
      <c r="AE326" s="136">
        <v>0</v>
      </c>
      <c r="AF326" s="103">
        <v>0</v>
      </c>
      <c r="AG326" s="136">
        <v>0</v>
      </c>
      <c r="AH326" s="136">
        <v>0</v>
      </c>
      <c r="AI326" s="136">
        <v>0</v>
      </c>
      <c r="AJ326" s="136">
        <v>0</v>
      </c>
      <c r="AK326" s="103">
        <v>0</v>
      </c>
      <c r="AL326" s="136">
        <v>0</v>
      </c>
      <c r="AM326" s="136">
        <v>0</v>
      </c>
      <c r="AN326" s="136">
        <v>0</v>
      </c>
      <c r="AO326" s="136">
        <v>0</v>
      </c>
      <c r="AP326" s="136">
        <v>0</v>
      </c>
      <c r="AQ326" s="279">
        <v>0</v>
      </c>
      <c r="AR326" s="136">
        <v>0</v>
      </c>
      <c r="AS326" s="279">
        <f t="shared" si="78"/>
        <v>0</v>
      </c>
      <c r="AT326" s="103">
        <v>0</v>
      </c>
      <c r="AU326" s="103">
        <v>0</v>
      </c>
      <c r="AV326" s="136">
        <v>0</v>
      </c>
      <c r="AW326" s="136">
        <v>0</v>
      </c>
      <c r="AX326" s="136">
        <v>0</v>
      </c>
      <c r="AY326" s="136">
        <v>0</v>
      </c>
      <c r="AZ326" s="103">
        <v>0</v>
      </c>
      <c r="BA326" s="136">
        <v>0</v>
      </c>
      <c r="BB326"/>
      <c r="BC326" s="165" t="str">
        <f t="shared" si="79"/>
        <v>ns</v>
      </c>
      <c r="BD326" s="463"/>
    </row>
    <row r="327" spans="1:56">
      <c r="A327" s="21" t="s">
        <v>349</v>
      </c>
      <c r="B327" s="328" t="s">
        <v>44</v>
      </c>
      <c r="C327" s="60">
        <v>230</v>
      </c>
      <c r="D327" s="60">
        <v>291</v>
      </c>
      <c r="E327" s="60">
        <v>36</v>
      </c>
      <c r="F327" s="60">
        <v>-114</v>
      </c>
      <c r="G327" s="61">
        <f t="shared" si="77"/>
        <v>443</v>
      </c>
      <c r="H327" s="60">
        <v>11.082999999999998</v>
      </c>
      <c r="I327" s="60">
        <v>144.73400000000001</v>
      </c>
      <c r="J327" s="74">
        <v>352.76100000000002</v>
      </c>
      <c r="K327" s="74">
        <v>120.664603</v>
      </c>
      <c r="L327" s="61">
        <v>629.24260300000003</v>
      </c>
      <c r="M327" s="139">
        <v>187.76400000000001</v>
      </c>
      <c r="N327" s="139">
        <v>213.11</v>
      </c>
      <c r="O327" s="139">
        <v>126.373278750772</v>
      </c>
      <c r="P327" s="139">
        <v>98.552000000000007</v>
      </c>
      <c r="Q327" s="61">
        <v>625.79927875077192</v>
      </c>
      <c r="R327" s="139">
        <v>39.058281489122365</v>
      </c>
      <c r="S327" s="139">
        <v>214.48039829194428</v>
      </c>
      <c r="T327" s="139">
        <v>52.117000000000004</v>
      </c>
      <c r="U327" s="139">
        <v>-23.975999999999999</v>
      </c>
      <c r="V327" s="61">
        <v>281.67967978106662</v>
      </c>
      <c r="W327" s="139">
        <v>15.832650000000001</v>
      </c>
      <c r="X327" s="139">
        <v>160.23338411533518</v>
      </c>
      <c r="Y327" s="139">
        <v>150.96099999999998</v>
      </c>
      <c r="Z327" s="139">
        <v>169.75899999999999</v>
      </c>
      <c r="AA327" s="61">
        <v>496.78603411533521</v>
      </c>
      <c r="AB327" s="139">
        <v>57.606493403725523</v>
      </c>
      <c r="AC327" s="139">
        <v>349.95349400000003</v>
      </c>
      <c r="AD327" s="139">
        <v>304.56331699999998</v>
      </c>
      <c r="AE327" s="139">
        <v>140.21286359627447</v>
      </c>
      <c r="AF327" s="61">
        <v>852.33616800000004</v>
      </c>
      <c r="AG327" s="139">
        <v>126.93699999999998</v>
      </c>
      <c r="AH327" s="139">
        <v>219.95674299999999</v>
      </c>
      <c r="AI327" s="139">
        <v>146.87493299991092</v>
      </c>
      <c r="AJ327" s="139">
        <v>64.398063631938228</v>
      </c>
      <c r="AK327" s="61">
        <v>558.16673963184917</v>
      </c>
      <c r="AL327" s="139">
        <v>10.477176611000004</v>
      </c>
      <c r="AM327" s="139">
        <v>10.477176611000004</v>
      </c>
      <c r="AN327" s="139">
        <v>386.84798880683309</v>
      </c>
      <c r="AO327" s="139">
        <v>386.84798880683314</v>
      </c>
      <c r="AP327" s="139">
        <v>110.43037405151489</v>
      </c>
      <c r="AQ327" s="280">
        <v>110.43037405151489</v>
      </c>
      <c r="AR327" s="139">
        <v>170.27264366891868</v>
      </c>
      <c r="AS327" s="280">
        <f t="shared" si="78"/>
        <v>170.27264366891859</v>
      </c>
      <c r="AT327" s="61">
        <v>678.02818313826663</v>
      </c>
      <c r="AU327" s="61">
        <v>678.02818313826663</v>
      </c>
      <c r="AV327" s="139">
        <v>242.08144111470031</v>
      </c>
      <c r="AW327" s="139">
        <v>342.72407544046217</v>
      </c>
      <c r="AX327" s="139">
        <v>215.37899227228002</v>
      </c>
      <c r="AY327" s="139">
        <v>81.157227605860001</v>
      </c>
      <c r="AZ327" s="61">
        <v>881.34173643330257</v>
      </c>
      <c r="BA327" s="139">
        <v>381.54</v>
      </c>
      <c r="BB327"/>
      <c r="BC327" s="165">
        <f t="shared" si="79"/>
        <v>0.5760811660866767</v>
      </c>
      <c r="BD327" s="463"/>
    </row>
    <row r="328" spans="1:56">
      <c r="A328" s="21" t="s">
        <v>350</v>
      </c>
      <c r="B328" s="329" t="s">
        <v>46</v>
      </c>
      <c r="C328" s="98">
        <v>-90</v>
      </c>
      <c r="D328" s="98">
        <v>-91</v>
      </c>
      <c r="E328" s="98">
        <v>-16</v>
      </c>
      <c r="F328" s="98">
        <v>39</v>
      </c>
      <c r="G328" s="103">
        <f t="shared" si="77"/>
        <v>-158</v>
      </c>
      <c r="H328" s="98">
        <v>-24.199000000000002</v>
      </c>
      <c r="I328" s="98">
        <v>-42.656999999999996</v>
      </c>
      <c r="J328" s="72">
        <v>-66.575999999999993</v>
      </c>
      <c r="K328" s="72">
        <v>-52.610726999999997</v>
      </c>
      <c r="L328" s="103">
        <v>-186.04272699999999</v>
      </c>
      <c r="M328" s="136">
        <v>-65.971000000000004</v>
      </c>
      <c r="N328" s="136">
        <v>-62.184999999999995</v>
      </c>
      <c r="O328" s="136">
        <v>-36.110711414723262</v>
      </c>
      <c r="P328" s="136">
        <v>-23.613</v>
      </c>
      <c r="Q328" s="103">
        <v>-187.87971141472326</v>
      </c>
      <c r="R328" s="136">
        <v>-34.072861444565845</v>
      </c>
      <c r="S328" s="136">
        <v>-41.15519385889462</v>
      </c>
      <c r="T328" s="136">
        <v>-19.458651249999999</v>
      </c>
      <c r="U328" s="136">
        <v>20.625038249999999</v>
      </c>
      <c r="V328" s="103">
        <v>-74.061668303460465</v>
      </c>
      <c r="W328" s="136">
        <v>-28.465154871899554</v>
      </c>
      <c r="X328" s="136">
        <v>-25.08152119778531</v>
      </c>
      <c r="Y328" s="136">
        <v>-23.492999999999999</v>
      </c>
      <c r="Z328" s="136">
        <v>-43.575500000000005</v>
      </c>
      <c r="AA328" s="103">
        <v>-120.61517606968486</v>
      </c>
      <c r="AB328" s="136">
        <v>-36.257489713407622</v>
      </c>
      <c r="AC328" s="136">
        <v>-109.97013099999999</v>
      </c>
      <c r="AD328" s="136">
        <v>-81.597414999999998</v>
      </c>
      <c r="AE328" s="136">
        <v>-18.716000000000001</v>
      </c>
      <c r="AF328" s="103">
        <v>-246.54103571340764</v>
      </c>
      <c r="AG328" s="136">
        <v>-69.639999999999986</v>
      </c>
      <c r="AH328" s="136">
        <v>-57.628972000000005</v>
      </c>
      <c r="AI328" s="136">
        <v>-26.078911517636215</v>
      </c>
      <c r="AJ328" s="136">
        <v>-1.8161885361296439</v>
      </c>
      <c r="AK328" s="103">
        <v>-155.16407205376586</v>
      </c>
      <c r="AL328" s="136">
        <v>-58.530452308000001</v>
      </c>
      <c r="AM328" s="136">
        <v>-58.530452308000001</v>
      </c>
      <c r="AN328" s="136">
        <v>-50.567157109081187</v>
      </c>
      <c r="AO328" s="136">
        <v>-50.567157109081187</v>
      </c>
      <c r="AP328" s="136">
        <v>-17.960824372680271</v>
      </c>
      <c r="AQ328" s="279">
        <v>-17.960824372680264</v>
      </c>
      <c r="AR328" s="136">
        <v>-38.131345313934368</v>
      </c>
      <c r="AS328" s="279">
        <f t="shared" si="78"/>
        <v>-38.131345313934368</v>
      </c>
      <c r="AT328" s="103">
        <v>-165.18977910369583</v>
      </c>
      <c r="AU328" s="103">
        <v>-165.18977910369583</v>
      </c>
      <c r="AV328" s="136">
        <v>-89.179500515306998</v>
      </c>
      <c r="AW328" s="136">
        <v>-42.999699787486598</v>
      </c>
      <c r="AX328" s="136">
        <v>-63.726701650048795</v>
      </c>
      <c r="AY328" s="136">
        <v>-87.311574915240598</v>
      </c>
      <c r="AZ328" s="103">
        <v>-283.217476868083</v>
      </c>
      <c r="BA328" s="136">
        <v>-98.625</v>
      </c>
      <c r="BB328"/>
      <c r="BC328" s="165">
        <f t="shared" si="79"/>
        <v>0.10591559080409696</v>
      </c>
      <c r="BD328" s="463"/>
    </row>
    <row r="329" spans="1:56">
      <c r="A329" s="21" t="s">
        <v>351</v>
      </c>
      <c r="B329" s="329" t="s">
        <v>48</v>
      </c>
      <c r="C329" s="98">
        <v>0</v>
      </c>
      <c r="D329" s="98">
        <v>-1</v>
      </c>
      <c r="E329" s="98">
        <v>-1</v>
      </c>
      <c r="F329" s="98">
        <v>0</v>
      </c>
      <c r="G329" s="103">
        <f t="shared" si="77"/>
        <v>-2</v>
      </c>
      <c r="H329" s="98">
        <v>-9.0999999999999998E-2</v>
      </c>
      <c r="I329" s="98">
        <v>11.255000000000001</v>
      </c>
      <c r="J329" s="72">
        <v>-0.35699999999999998</v>
      </c>
      <c r="K329" s="72">
        <v>0.09</v>
      </c>
      <c r="L329" s="103">
        <v>10.897</v>
      </c>
      <c r="M329" s="136">
        <v>0</v>
      </c>
      <c r="N329" s="136">
        <v>0</v>
      </c>
      <c r="O329" s="136">
        <v>0</v>
      </c>
      <c r="P329" s="136">
        <v>0</v>
      </c>
      <c r="Q329" s="103">
        <v>0</v>
      </c>
      <c r="R329" s="136">
        <v>0</v>
      </c>
      <c r="S329" s="136">
        <v>0</v>
      </c>
      <c r="T329" s="136">
        <v>0</v>
      </c>
      <c r="U329" s="136">
        <v>0</v>
      </c>
      <c r="V329" s="103">
        <v>0</v>
      </c>
      <c r="W329" s="136">
        <v>0</v>
      </c>
      <c r="X329" s="136">
        <v>0</v>
      </c>
      <c r="Y329" s="136">
        <v>0</v>
      </c>
      <c r="Z329" s="136">
        <v>0</v>
      </c>
      <c r="AA329" s="103">
        <v>0</v>
      </c>
      <c r="AB329" s="136">
        <v>0</v>
      </c>
      <c r="AC329" s="136">
        <v>0</v>
      </c>
      <c r="AD329" s="136">
        <v>0</v>
      </c>
      <c r="AE329" s="136">
        <v>0</v>
      </c>
      <c r="AF329" s="103">
        <v>0</v>
      </c>
      <c r="AG329" s="136">
        <v>0</v>
      </c>
      <c r="AH329" s="136">
        <v>0</v>
      </c>
      <c r="AI329" s="136">
        <v>0</v>
      </c>
      <c r="AJ329" s="136">
        <v>0</v>
      </c>
      <c r="AK329" s="103">
        <v>0</v>
      </c>
      <c r="AL329" s="136">
        <v>0</v>
      </c>
      <c r="AM329" s="136">
        <v>0</v>
      </c>
      <c r="AN329" s="136">
        <v>0</v>
      </c>
      <c r="AO329" s="136">
        <v>0</v>
      </c>
      <c r="AP329" s="136">
        <v>-1.0609999999999999</v>
      </c>
      <c r="AQ329" s="279">
        <v>-1.0609999999999999</v>
      </c>
      <c r="AR329" s="136">
        <v>1.0609999999999999</v>
      </c>
      <c r="AS329" s="279">
        <f t="shared" si="78"/>
        <v>1.0609999999999999</v>
      </c>
      <c r="AT329" s="103">
        <v>0</v>
      </c>
      <c r="AU329" s="103">
        <v>0</v>
      </c>
      <c r="AV329" s="136">
        <v>0</v>
      </c>
      <c r="AW329" s="136">
        <v>0</v>
      </c>
      <c r="AX329" s="136">
        <v>0</v>
      </c>
      <c r="AY329" s="136">
        <v>0</v>
      </c>
      <c r="AZ329" s="103">
        <v>0</v>
      </c>
      <c r="BA329" s="136">
        <v>0</v>
      </c>
      <c r="BB329"/>
      <c r="BC329" s="165" t="str">
        <f t="shared" si="79"/>
        <v>ns</v>
      </c>
      <c r="BD329" s="463"/>
    </row>
    <row r="330" spans="1:56">
      <c r="A330" s="21" t="s">
        <v>352</v>
      </c>
      <c r="B330" s="328" t="s">
        <v>50</v>
      </c>
      <c r="C330" s="60">
        <v>140</v>
      </c>
      <c r="D330" s="60">
        <v>199</v>
      </c>
      <c r="E330" s="60">
        <v>19</v>
      </c>
      <c r="F330" s="60">
        <v>-75</v>
      </c>
      <c r="G330" s="61">
        <f t="shared" si="77"/>
        <v>283</v>
      </c>
      <c r="H330" s="60">
        <v>-13.207000000000001</v>
      </c>
      <c r="I330" s="60">
        <v>113.33199999999999</v>
      </c>
      <c r="J330" s="74">
        <v>285.82799999999997</v>
      </c>
      <c r="K330" s="74">
        <v>68.143876000000006</v>
      </c>
      <c r="L330" s="61">
        <v>454.09687600000001</v>
      </c>
      <c r="M330" s="139">
        <v>121.79300000000001</v>
      </c>
      <c r="N330" s="139">
        <v>150.92500000000001</v>
      </c>
      <c r="O330" s="139">
        <v>90.262567336048733</v>
      </c>
      <c r="P330" s="139">
        <v>74.939000000000007</v>
      </c>
      <c r="Q330" s="61">
        <v>437.91956733604877</v>
      </c>
      <c r="R330" s="139">
        <v>4.9854200445565091</v>
      </c>
      <c r="S330" s="139">
        <v>173.32520443304969</v>
      </c>
      <c r="T330" s="139">
        <v>32.658348750000002</v>
      </c>
      <c r="U330" s="139">
        <v>-3.3509617499999997</v>
      </c>
      <c r="V330" s="61">
        <v>207.61801147760619</v>
      </c>
      <c r="W330" s="139">
        <v>-12.632504871899553</v>
      </c>
      <c r="X330" s="139">
        <v>135.15186291754986</v>
      </c>
      <c r="Y330" s="139">
        <v>127.468</v>
      </c>
      <c r="Z330" s="139">
        <v>126.18350000000001</v>
      </c>
      <c r="AA330" s="61">
        <v>376.17085804565033</v>
      </c>
      <c r="AB330" s="139">
        <v>21.349003690317907</v>
      </c>
      <c r="AC330" s="139">
        <v>239.983363</v>
      </c>
      <c r="AD330" s="139">
        <v>222.965902</v>
      </c>
      <c r="AE330" s="139">
        <v>121.49686359627447</v>
      </c>
      <c r="AF330" s="61">
        <v>605.79513228659243</v>
      </c>
      <c r="AG330" s="139">
        <v>57.296999999999997</v>
      </c>
      <c r="AH330" s="139">
        <v>162.32777099999998</v>
      </c>
      <c r="AI330" s="139">
        <v>120.79602148227472</v>
      </c>
      <c r="AJ330" s="139">
        <v>62.581875095808584</v>
      </c>
      <c r="AK330" s="61">
        <v>403.00266757808328</v>
      </c>
      <c r="AL330" s="139">
        <v>-48.053275696999997</v>
      </c>
      <c r="AM330" s="139">
        <v>-48.053275696999997</v>
      </c>
      <c r="AN330" s="139">
        <v>336.28083169775192</v>
      </c>
      <c r="AO330" s="139">
        <v>336.28083169775192</v>
      </c>
      <c r="AP330" s="139">
        <v>91.408549678834618</v>
      </c>
      <c r="AQ330" s="280">
        <v>91.408549678834618</v>
      </c>
      <c r="AR330" s="139">
        <v>133.20229835498429</v>
      </c>
      <c r="AS330" s="280">
        <f t="shared" si="78"/>
        <v>133.20229835498435</v>
      </c>
      <c r="AT330" s="61">
        <v>512.83840403457089</v>
      </c>
      <c r="AU330" s="61">
        <v>512.83840403457089</v>
      </c>
      <c r="AV330" s="139">
        <v>152.90194059939333</v>
      </c>
      <c r="AW330" s="139">
        <v>299.7243756529756</v>
      </c>
      <c r="AX330" s="139">
        <v>151.65229062223122</v>
      </c>
      <c r="AY330" s="139">
        <v>-6.1543473093805954</v>
      </c>
      <c r="AZ330" s="61">
        <v>598.12425956521952</v>
      </c>
      <c r="BA330" s="139">
        <v>282.91499999999996</v>
      </c>
      <c r="BB330"/>
      <c r="BC330" s="165">
        <f t="shared" si="79"/>
        <v>0.85030352715564228</v>
      </c>
      <c r="BD330" s="463"/>
    </row>
    <row r="331" spans="1:56">
      <c r="A331" s="21" t="s">
        <v>353</v>
      </c>
      <c r="B331" s="329" t="s">
        <v>52</v>
      </c>
      <c r="C331" s="98">
        <v>-3</v>
      </c>
      <c r="D331" s="98">
        <v>-4</v>
      </c>
      <c r="E331" s="98">
        <v>-1</v>
      </c>
      <c r="F331" s="98">
        <v>2</v>
      </c>
      <c r="G331" s="103">
        <f t="shared" si="77"/>
        <v>-6</v>
      </c>
      <c r="H331" s="98">
        <v>6.3E-2</v>
      </c>
      <c r="I331" s="98">
        <v>0.34799999999999998</v>
      </c>
      <c r="J331" s="98">
        <v>-10.8558</v>
      </c>
      <c r="K331" s="98">
        <v>-0.10007300000000005</v>
      </c>
      <c r="L331" s="103">
        <v>-10.544872999999999</v>
      </c>
      <c r="M331" s="136">
        <v>-2.7759999999999998</v>
      </c>
      <c r="N331" s="136">
        <v>-2.9185172000000001</v>
      </c>
      <c r="O331" s="136">
        <v>-1.5615736515938869</v>
      </c>
      <c r="P331" s="136">
        <v>-1.5899999999999999</v>
      </c>
      <c r="Q331" s="103">
        <v>-8.8460908515938872</v>
      </c>
      <c r="R331" s="136">
        <v>-0.22898324098024322</v>
      </c>
      <c r="S331" s="136">
        <v>-3.8060564975270932</v>
      </c>
      <c r="T331" s="136">
        <v>-0.62211777712499994</v>
      </c>
      <c r="U331" s="136">
        <v>0.19917714702499983</v>
      </c>
      <c r="V331" s="103">
        <v>-4.4579803686073367</v>
      </c>
      <c r="W331" s="136">
        <v>6.6970578317045448E-3</v>
      </c>
      <c r="X331" s="136">
        <v>-2.7650364430613621</v>
      </c>
      <c r="Y331" s="136">
        <v>-2.8639999999999999</v>
      </c>
      <c r="Z331" s="136">
        <v>-4.4522461499999997</v>
      </c>
      <c r="AA331" s="103">
        <v>-10.074585535229657</v>
      </c>
      <c r="AB331" s="136">
        <v>-0.42300638229408899</v>
      </c>
      <c r="AC331" s="136">
        <v>-4.9492889999999994</v>
      </c>
      <c r="AD331" s="136">
        <v>-4.8223959999999995</v>
      </c>
      <c r="AE331" s="136">
        <v>-3.4805496176999999</v>
      </c>
      <c r="AF331" s="103">
        <v>-13.67524099999409</v>
      </c>
      <c r="AG331" s="136">
        <v>-0.7883150000000001</v>
      </c>
      <c r="AH331" s="136">
        <v>-3.2625369999999996</v>
      </c>
      <c r="AI331" s="136">
        <v>-2.4052001790547264</v>
      </c>
      <c r="AJ331" s="136">
        <v>-1.7518991056919397</v>
      </c>
      <c r="AK331" s="103">
        <v>-8.2079512847466667</v>
      </c>
      <c r="AL331" s="136">
        <v>1.0288714537284509</v>
      </c>
      <c r="AM331" s="136">
        <v>1.0288714537284509</v>
      </c>
      <c r="AN331" s="136">
        <v>-7.9054205468167691</v>
      </c>
      <c r="AO331" s="136">
        <v>-7.9054205468167691</v>
      </c>
      <c r="AP331" s="136">
        <v>-2.1223306635664625</v>
      </c>
      <c r="AQ331" s="279">
        <v>-2.1223306635664629</v>
      </c>
      <c r="AR331" s="136">
        <v>-3.46237255331615</v>
      </c>
      <c r="AS331" s="279">
        <f t="shared" si="78"/>
        <v>-3.4623725533161496</v>
      </c>
      <c r="AT331" s="103">
        <v>-12.461252309970931</v>
      </c>
      <c r="AU331" s="103">
        <v>-12.461252309970931</v>
      </c>
      <c r="AV331" s="136">
        <v>-3.7726543753664714</v>
      </c>
      <c r="AW331" s="136">
        <v>-7.2925090770613554</v>
      </c>
      <c r="AX331" s="136">
        <v>-3.81412928087</v>
      </c>
      <c r="AY331" s="136">
        <v>-0.63334694078999998</v>
      </c>
      <c r="AZ331" s="103">
        <v>-15.512639674087827</v>
      </c>
      <c r="BA331" s="136">
        <v>-6.8824615678978303</v>
      </c>
      <c r="BB331"/>
      <c r="BC331" s="165">
        <f t="shared" si="79"/>
        <v>0.82430217112832538</v>
      </c>
      <c r="BD331" s="463"/>
    </row>
    <row r="332" spans="1:56">
      <c r="A332" s="21" t="s">
        <v>354</v>
      </c>
      <c r="B332" s="331" t="s">
        <v>54</v>
      </c>
      <c r="C332" s="61">
        <v>137</v>
      </c>
      <c r="D332" s="61">
        <v>195</v>
      </c>
      <c r="E332" s="61">
        <v>18</v>
      </c>
      <c r="F332" s="61">
        <v>-73</v>
      </c>
      <c r="G332" s="61">
        <f t="shared" si="77"/>
        <v>277</v>
      </c>
      <c r="H332" s="61">
        <v>-13.144</v>
      </c>
      <c r="I332" s="61">
        <v>113.68</v>
      </c>
      <c r="J332" s="75">
        <v>274.97219999999999</v>
      </c>
      <c r="K332" s="75">
        <v>68.043802999999997</v>
      </c>
      <c r="L332" s="61">
        <v>443.55200300000001</v>
      </c>
      <c r="M332" s="140">
        <v>119.017</v>
      </c>
      <c r="N332" s="140">
        <v>148.00648280000001</v>
      </c>
      <c r="O332" s="140">
        <v>88.700993684454858</v>
      </c>
      <c r="P332" s="140">
        <v>73.349000000000004</v>
      </c>
      <c r="Q332" s="61">
        <v>429.07347648445483</v>
      </c>
      <c r="R332" s="140">
        <v>4.7564368035762676</v>
      </c>
      <c r="S332" s="140">
        <v>169.5191479355226</v>
      </c>
      <c r="T332" s="140">
        <v>32.036230972875003</v>
      </c>
      <c r="U332" s="140">
        <v>-3.1517846029749998</v>
      </c>
      <c r="V332" s="61">
        <v>203.16003110899885</v>
      </c>
      <c r="W332" s="140">
        <v>-12.62580781406785</v>
      </c>
      <c r="X332" s="140">
        <v>132.38682647448852</v>
      </c>
      <c r="Y332" s="140">
        <v>124.604</v>
      </c>
      <c r="Z332" s="140">
        <v>121.73125385</v>
      </c>
      <c r="AA332" s="61">
        <v>366.09627251042065</v>
      </c>
      <c r="AB332" s="140">
        <v>20.92599730802382</v>
      </c>
      <c r="AC332" s="140">
        <v>235.034074</v>
      </c>
      <c r="AD332" s="140">
        <v>218.143506</v>
      </c>
      <c r="AE332" s="140">
        <v>118.01631397857447</v>
      </c>
      <c r="AF332" s="61">
        <v>592.1198912865982</v>
      </c>
      <c r="AG332" s="140">
        <v>56.508685</v>
      </c>
      <c r="AH332" s="140">
        <v>159.065234</v>
      </c>
      <c r="AI332" s="140">
        <v>118.39082130321999</v>
      </c>
      <c r="AJ332" s="140">
        <v>60.829975990116637</v>
      </c>
      <c r="AK332" s="61">
        <v>394.79471629333665</v>
      </c>
      <c r="AL332" s="140">
        <v>-47.024404243271555</v>
      </c>
      <c r="AM332" s="140">
        <v>-47.024404243271555</v>
      </c>
      <c r="AN332" s="140">
        <v>328.37541115093512</v>
      </c>
      <c r="AO332" s="140">
        <v>328.37541115093512</v>
      </c>
      <c r="AP332" s="140">
        <v>89.286219015268145</v>
      </c>
      <c r="AQ332" s="280">
        <v>89.286219015268159</v>
      </c>
      <c r="AR332" s="140">
        <v>129.73992580166816</v>
      </c>
      <c r="AS332" s="280">
        <f t="shared" si="78"/>
        <v>129.73992580166816</v>
      </c>
      <c r="AT332" s="61">
        <v>500.37715172459991</v>
      </c>
      <c r="AU332" s="61">
        <v>500.37715172459991</v>
      </c>
      <c r="AV332" s="140">
        <v>149.12928622402688</v>
      </c>
      <c r="AW332" s="140">
        <v>292.43186657591423</v>
      </c>
      <c r="AX332" s="140">
        <v>147.8381613413612</v>
      </c>
      <c r="AY332" s="140">
        <v>-6.7876942501705955</v>
      </c>
      <c r="AZ332" s="61">
        <v>582.61161989113168</v>
      </c>
      <c r="BA332" s="140">
        <v>276.03253843210217</v>
      </c>
      <c r="BB332"/>
      <c r="BC332" s="165">
        <f t="shared" si="79"/>
        <v>0.85096130626842181</v>
      </c>
      <c r="BD332" s="463"/>
    </row>
    <row r="333" spans="1:56">
      <c r="A333" s="120" t="s">
        <v>355</v>
      </c>
      <c r="B333" s="330" t="s">
        <v>340</v>
      </c>
      <c r="C333" s="95">
        <v>10</v>
      </c>
      <c r="D333" s="95">
        <v>57</v>
      </c>
      <c r="E333" s="95">
        <v>14</v>
      </c>
      <c r="F333" s="96">
        <v>-53</v>
      </c>
      <c r="G333" s="97">
        <f t="shared" si="77"/>
        <v>28</v>
      </c>
      <c r="H333" s="96">
        <v>0</v>
      </c>
      <c r="I333" s="96">
        <v>0</v>
      </c>
      <c r="J333" s="96">
        <v>0</v>
      </c>
      <c r="K333" s="96">
        <v>0</v>
      </c>
      <c r="L333" s="97">
        <v>0</v>
      </c>
      <c r="M333" s="96">
        <v>0</v>
      </c>
      <c r="N333" s="96">
        <v>0</v>
      </c>
      <c r="O333" s="96">
        <v>0</v>
      </c>
      <c r="P333" s="96">
        <v>0</v>
      </c>
      <c r="Q333" s="97">
        <v>0</v>
      </c>
      <c r="R333" s="96">
        <v>0</v>
      </c>
      <c r="S333" s="96">
        <v>0</v>
      </c>
      <c r="T333" s="96">
        <v>0</v>
      </c>
      <c r="U333" s="96">
        <v>0</v>
      </c>
      <c r="V333" s="97">
        <v>0</v>
      </c>
      <c r="W333" s="96">
        <v>0</v>
      </c>
      <c r="X333" s="96">
        <v>0</v>
      </c>
      <c r="Y333" s="96">
        <v>0</v>
      </c>
      <c r="Z333" s="96">
        <v>0</v>
      </c>
      <c r="AA333" s="97">
        <v>0</v>
      </c>
      <c r="AB333" s="96">
        <v>0</v>
      </c>
      <c r="AC333" s="96">
        <v>0</v>
      </c>
      <c r="AD333" s="96">
        <v>0</v>
      </c>
      <c r="AE333" s="96">
        <v>0</v>
      </c>
      <c r="AF333" s="97">
        <v>0</v>
      </c>
      <c r="AG333" s="96">
        <v>0</v>
      </c>
      <c r="AH333" s="96">
        <v>0</v>
      </c>
      <c r="AI333" s="96">
        <v>0</v>
      </c>
      <c r="AJ333" s="96">
        <v>0</v>
      </c>
      <c r="AK333" s="97">
        <v>0</v>
      </c>
      <c r="AL333" s="96">
        <v>0</v>
      </c>
      <c r="AM333" s="96">
        <v>0</v>
      </c>
      <c r="AN333" s="96">
        <v>0</v>
      </c>
      <c r="AO333" s="96">
        <v>0</v>
      </c>
      <c r="AP333" s="96">
        <v>0</v>
      </c>
      <c r="AQ333" s="347">
        <v>0</v>
      </c>
      <c r="AR333" s="96">
        <v>0</v>
      </c>
      <c r="AS333" s="347">
        <f t="shared" si="78"/>
        <v>0</v>
      </c>
      <c r="AT333" s="97">
        <v>0</v>
      </c>
      <c r="AU333" s="97">
        <v>0</v>
      </c>
      <c r="AV333" s="96">
        <v>0</v>
      </c>
      <c r="AW333" s="96">
        <v>0</v>
      </c>
      <c r="AX333" s="96">
        <v>0</v>
      </c>
      <c r="AY333" s="96">
        <v>0</v>
      </c>
      <c r="AZ333" s="96">
        <v>0</v>
      </c>
      <c r="BA333" s="96">
        <v>0</v>
      </c>
      <c r="BB333"/>
      <c r="BC333" s="165" t="str">
        <f t="shared" si="79"/>
        <v>ns</v>
      </c>
      <c r="BD333" s="463"/>
    </row>
    <row r="334" spans="1:56">
      <c r="A334" s="21"/>
      <c r="B334" s="21"/>
      <c r="C334" s="85"/>
      <c r="D334" s="85"/>
      <c r="E334" s="85"/>
      <c r="F334" s="85"/>
      <c r="G334" s="85"/>
      <c r="H334" s="85"/>
      <c r="I334" s="85"/>
      <c r="J334" s="98"/>
      <c r="K334" s="98"/>
      <c r="L334" s="85"/>
      <c r="M334" s="135"/>
      <c r="N334" s="135"/>
      <c r="O334" s="135"/>
      <c r="P334" s="135"/>
      <c r="Q334" s="85"/>
      <c r="R334" s="135"/>
      <c r="S334" s="135"/>
      <c r="T334" s="135"/>
      <c r="U334" s="135"/>
      <c r="V334" s="8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413"/>
      <c r="AT334" s="135"/>
      <c r="AU334" s="135"/>
      <c r="AV334" s="135"/>
      <c r="AW334" s="135"/>
      <c r="AX334" s="135"/>
      <c r="AY334" s="135"/>
      <c r="AZ334" s="135"/>
      <c r="BA334" s="135"/>
      <c r="BB334"/>
      <c r="BC334" s="167"/>
      <c r="BD334" s="463"/>
    </row>
    <row r="335" spans="1:56" ht="16.5" thickBot="1">
      <c r="A335" s="21"/>
      <c r="B335" s="115" t="s">
        <v>356</v>
      </c>
      <c r="C335" s="100"/>
      <c r="D335" s="100"/>
      <c r="E335" s="100"/>
      <c r="F335" s="100"/>
      <c r="G335" s="100"/>
      <c r="H335" s="100"/>
      <c r="I335" s="100"/>
      <c r="J335" s="100"/>
      <c r="K335" s="100"/>
      <c r="L335" s="100"/>
      <c r="M335" s="141"/>
      <c r="N335" s="141"/>
      <c r="O335" s="141"/>
      <c r="P335" s="141"/>
      <c r="Q335" s="100"/>
      <c r="R335" s="141"/>
      <c r="S335" s="141"/>
      <c r="T335" s="141"/>
      <c r="U335" s="141"/>
      <c r="V335" s="100"/>
      <c r="W335" s="141"/>
      <c r="X335" s="141"/>
      <c r="Y335" s="141"/>
      <c r="Z335" s="141"/>
      <c r="AA335" s="141"/>
      <c r="AB335" s="141"/>
      <c r="AC335" s="141"/>
      <c r="AD335" s="141"/>
      <c r="AE335" s="141"/>
      <c r="AF335" s="141"/>
      <c r="AG335" s="141"/>
      <c r="AH335" s="141"/>
      <c r="AI335" s="141"/>
      <c r="AJ335" s="141"/>
      <c r="AK335" s="141"/>
      <c r="AL335" s="141"/>
      <c r="AM335" s="141"/>
      <c r="AN335" s="141"/>
      <c r="AO335" s="141"/>
      <c r="AP335" s="141"/>
      <c r="AQ335" s="141"/>
      <c r="AR335" s="141"/>
      <c r="AS335" s="411"/>
      <c r="AT335" s="141"/>
      <c r="AU335" s="141"/>
      <c r="AV335" s="141"/>
      <c r="AW335" s="141"/>
      <c r="AX335" s="141"/>
      <c r="AY335" s="141"/>
      <c r="AZ335" s="141"/>
      <c r="BA335" s="141"/>
      <c r="BB335"/>
      <c r="BC335" s="371"/>
      <c r="BD335" s="463"/>
    </row>
    <row r="336" spans="1:56">
      <c r="A336" s="21"/>
      <c r="B336" s="85"/>
      <c r="C336" s="85"/>
      <c r="D336" s="85"/>
      <c r="E336" s="85"/>
      <c r="F336" s="85"/>
      <c r="G336" s="85"/>
      <c r="H336" s="85"/>
      <c r="I336" s="85"/>
      <c r="J336" s="85"/>
      <c r="K336" s="85"/>
      <c r="L336" s="85"/>
      <c r="M336" s="131"/>
      <c r="N336" s="131"/>
      <c r="O336" s="131"/>
      <c r="P336" s="131"/>
      <c r="Q336" s="85"/>
      <c r="R336" s="131"/>
      <c r="S336" s="131"/>
      <c r="T336" s="131"/>
      <c r="U336" s="131"/>
      <c r="V336" s="85"/>
      <c r="W336" s="131"/>
      <c r="X336" s="131"/>
      <c r="Y336" s="131"/>
      <c r="Z336" s="131"/>
      <c r="AA336" s="131"/>
      <c r="AB336" s="131"/>
      <c r="AC336" s="131"/>
      <c r="AD336" s="131"/>
      <c r="AE336" s="131"/>
      <c r="AF336" s="131"/>
      <c r="AG336" s="131"/>
      <c r="AH336" s="131"/>
      <c r="AI336" s="131"/>
      <c r="AJ336" s="131"/>
      <c r="AK336" s="131"/>
      <c r="AL336" s="131"/>
      <c r="AM336" s="322" t="str">
        <f>+$AM$13</f>
        <v>IFRS 17</v>
      </c>
      <c r="AN336" s="131"/>
      <c r="AO336" s="322" t="str">
        <f>+$AM$13</f>
        <v>IFRS 17</v>
      </c>
      <c r="AP336" s="131"/>
      <c r="AQ336" s="131"/>
      <c r="AR336" s="131"/>
      <c r="AS336" s="402" t="s">
        <v>596</v>
      </c>
      <c r="AT336" s="131"/>
      <c r="AU336" s="322" t="s">
        <v>596</v>
      </c>
      <c r="AV336" s="131"/>
      <c r="AW336" s="131"/>
      <c r="AX336" s="131"/>
      <c r="AY336" s="131"/>
      <c r="AZ336" s="131"/>
      <c r="BA336" s="131"/>
      <c r="BB336"/>
      <c r="BC336" s="167"/>
      <c r="BD336" s="463"/>
    </row>
    <row r="337" spans="1:1007 1025:2033 2051:3059 3077:4085 4103:5111 5129:6137 6155:7163 7181:8189 8207:9215 9233:10236 10241:11262 11267:12288 12293:13309 13314:14335 14340:16359" s="316" customFormat="1" ht="25.5">
      <c r="A337" s="320"/>
      <c r="B337" s="334" t="s">
        <v>24</v>
      </c>
      <c r="C337" s="321" t="str">
        <f t="shared" ref="C337:BA337" si="80">C$14</f>
        <v>Q1-15
Underlying</v>
      </c>
      <c r="D337" s="321" t="str">
        <f t="shared" si="80"/>
        <v>Q2-15
Underlying</v>
      </c>
      <c r="E337" s="321" t="str">
        <f t="shared" si="80"/>
        <v>Q3-15
Underlying</v>
      </c>
      <c r="F337" s="321" t="str">
        <f t="shared" si="80"/>
        <v>Q4-15
Underlying</v>
      </c>
      <c r="G337" s="321" t="str">
        <f t="shared" si="80"/>
        <v>FY-2015
Underlying</v>
      </c>
      <c r="H337" s="321" t="str">
        <f t="shared" si="80"/>
        <v>Q1-16
Underlying</v>
      </c>
      <c r="I337" s="321" t="str">
        <f t="shared" si="80"/>
        <v>Q2-16
Underlying</v>
      </c>
      <c r="J337" s="321" t="str">
        <f t="shared" si="80"/>
        <v>Q3-16
Underlying</v>
      </c>
      <c r="K337" s="321" t="str">
        <f t="shared" si="80"/>
        <v>Q4-16
Underlying</v>
      </c>
      <c r="L337" s="322" t="str">
        <f t="shared" si="80"/>
        <v>FY-2016
Underlying</v>
      </c>
      <c r="M337" s="322" t="s">
        <v>540</v>
      </c>
      <c r="N337" s="322" t="s">
        <v>541</v>
      </c>
      <c r="O337" s="322" t="s">
        <v>542</v>
      </c>
      <c r="P337" s="321" t="s">
        <v>543</v>
      </c>
      <c r="Q337" s="322" t="s">
        <v>544</v>
      </c>
      <c r="R337" s="322" t="s">
        <v>545</v>
      </c>
      <c r="S337" s="322" t="s">
        <v>546</v>
      </c>
      <c r="T337" s="322" t="s">
        <v>547</v>
      </c>
      <c r="U337" s="321" t="s">
        <v>548</v>
      </c>
      <c r="V337" s="322" t="s">
        <v>549</v>
      </c>
      <c r="W337" s="322" t="s">
        <v>550</v>
      </c>
      <c r="X337" s="322" t="s">
        <v>551</v>
      </c>
      <c r="Y337" s="322" t="s">
        <v>552</v>
      </c>
      <c r="Z337" s="322" t="s">
        <v>553</v>
      </c>
      <c r="AA337" s="322" t="s">
        <v>554</v>
      </c>
      <c r="AB337" s="322" t="s">
        <v>555</v>
      </c>
      <c r="AC337" s="322" t="s">
        <v>556</v>
      </c>
      <c r="AD337" s="322" t="s">
        <v>557</v>
      </c>
      <c r="AE337" s="322" t="s">
        <v>558</v>
      </c>
      <c r="AF337" s="322" t="s">
        <v>559</v>
      </c>
      <c r="AG337" s="322" t="s">
        <v>560</v>
      </c>
      <c r="AH337" s="322" t="s">
        <v>561</v>
      </c>
      <c r="AI337" s="322" t="s">
        <v>562</v>
      </c>
      <c r="AJ337" s="322" t="s">
        <v>563</v>
      </c>
      <c r="AK337" s="322" t="s">
        <v>564</v>
      </c>
      <c r="AL337" s="322" t="s">
        <v>565</v>
      </c>
      <c r="AM337" s="322" t="str">
        <f t="shared" si="80"/>
        <v>Q1-22
Underlying</v>
      </c>
      <c r="AN337" s="322" t="s">
        <v>572</v>
      </c>
      <c r="AO337" s="322" t="str">
        <f t="shared" si="80"/>
        <v>Q2-22
Underlying</v>
      </c>
      <c r="AP337" s="322" t="s">
        <v>577</v>
      </c>
      <c r="AQ337" s="138" t="str">
        <f t="shared" si="80"/>
        <v>Q3-22
Underlying</v>
      </c>
      <c r="AR337" s="322" t="s">
        <v>602</v>
      </c>
      <c r="AS337" s="410" t="str">
        <f>AS315</f>
        <v>Q4-22
Underlying</v>
      </c>
      <c r="AT337" s="322" t="s">
        <v>603</v>
      </c>
      <c r="AU337" s="322" t="s">
        <v>609</v>
      </c>
      <c r="AV337" s="322" t="s">
        <v>607</v>
      </c>
      <c r="AW337" s="322" t="s">
        <v>616</v>
      </c>
      <c r="AX337" s="322" t="s">
        <v>621</v>
      </c>
      <c r="AY337" s="322" t="s">
        <v>629</v>
      </c>
      <c r="AZ337" s="138" t="s">
        <v>630</v>
      </c>
      <c r="BA337" s="322" t="str">
        <f t="shared" si="80"/>
        <v>Q1-24
Underlying</v>
      </c>
      <c r="BB337"/>
      <c r="BC337" s="370" t="str">
        <f>LEFT($AV:$AV,2)&amp;"/"&amp;LEFT(BA:BA,2)</f>
        <v>Q1/Q1</v>
      </c>
      <c r="BD337" s="463"/>
      <c r="BE337" s="59"/>
      <c r="BW337" s="315"/>
      <c r="BX337" s="59"/>
      <c r="BY337" s="59"/>
      <c r="BZ337" s="59"/>
      <c r="CA337" s="59"/>
      <c r="CB337" s="59"/>
      <c r="CC337" s="59"/>
      <c r="CD337" s="59"/>
      <c r="CE337" s="59"/>
      <c r="CF337" s="59"/>
      <c r="CG337" s="59"/>
      <c r="CL337" s="59"/>
      <c r="CQ337" s="59"/>
      <c r="DI337" s="315"/>
      <c r="DJ337" s="59"/>
      <c r="DK337" s="59"/>
      <c r="DL337" s="59"/>
      <c r="DM337" s="59"/>
      <c r="DN337" s="59"/>
      <c r="DO337" s="59"/>
      <c r="DP337" s="59"/>
      <c r="DQ337" s="59"/>
      <c r="DR337" s="59"/>
      <c r="DS337" s="59"/>
      <c r="DX337" s="59"/>
      <c r="EC337" s="59"/>
      <c r="EU337" s="315"/>
      <c r="EV337" s="59"/>
      <c r="EW337" s="59"/>
      <c r="EX337" s="59"/>
      <c r="EY337" s="59"/>
      <c r="EZ337" s="59"/>
      <c r="FA337" s="59"/>
      <c r="FB337" s="59"/>
      <c r="FC337" s="59"/>
      <c r="FD337" s="59"/>
      <c r="FE337" s="59"/>
      <c r="FJ337" s="59"/>
      <c r="FO337" s="59"/>
      <c r="GG337" s="315"/>
      <c r="GH337" s="59"/>
      <c r="GI337" s="59"/>
      <c r="GJ337" s="59"/>
      <c r="GK337" s="59"/>
      <c r="GL337" s="59"/>
      <c r="GM337" s="59"/>
      <c r="GN337" s="59"/>
      <c r="GO337" s="59"/>
      <c r="GP337" s="59"/>
      <c r="GQ337" s="59"/>
      <c r="GV337" s="59"/>
      <c r="HA337" s="59"/>
      <c r="HS337" s="315"/>
      <c r="HT337" s="59"/>
      <c r="HU337" s="59"/>
      <c r="HV337" s="59"/>
      <c r="HW337" s="59"/>
      <c r="HX337" s="59"/>
      <c r="HY337" s="59"/>
      <c r="HZ337" s="59"/>
      <c r="IA337" s="59"/>
      <c r="IB337" s="59"/>
      <c r="IC337" s="59"/>
      <c r="IH337" s="59"/>
      <c r="IM337" s="59"/>
      <c r="JE337" s="315"/>
      <c r="JF337" s="59"/>
      <c r="JG337" s="59"/>
      <c r="JH337" s="59"/>
      <c r="JI337" s="59"/>
      <c r="JJ337" s="59"/>
      <c r="JK337" s="59"/>
      <c r="JL337" s="59"/>
      <c r="JM337" s="59"/>
      <c r="JN337" s="59"/>
      <c r="JO337" s="59"/>
      <c r="JT337" s="59"/>
      <c r="JY337" s="59"/>
      <c r="KQ337" s="315"/>
      <c r="KR337" s="59"/>
      <c r="KS337" s="59"/>
      <c r="KT337" s="59"/>
      <c r="KU337" s="59"/>
      <c r="KV337" s="59"/>
      <c r="KW337" s="59"/>
      <c r="KX337" s="59"/>
      <c r="KY337" s="59"/>
      <c r="KZ337" s="59"/>
      <c r="LA337" s="59"/>
      <c r="LF337" s="59"/>
      <c r="LK337" s="59"/>
      <c r="MC337" s="315"/>
      <c r="MD337" s="59"/>
      <c r="ME337" s="59"/>
      <c r="MF337" s="59"/>
      <c r="MG337" s="59"/>
      <c r="MH337" s="59"/>
      <c r="MI337" s="59"/>
      <c r="MJ337" s="59"/>
      <c r="MK337" s="59"/>
      <c r="ML337" s="59"/>
      <c r="MM337" s="59"/>
      <c r="MR337" s="59"/>
      <c r="MW337" s="59"/>
      <c r="NO337" s="315"/>
      <c r="NP337" s="59"/>
      <c r="NQ337" s="59"/>
      <c r="NR337" s="59"/>
      <c r="NS337" s="59"/>
      <c r="NT337" s="59"/>
      <c r="NU337" s="59"/>
      <c r="NV337" s="59"/>
      <c r="NW337" s="59"/>
      <c r="NX337" s="59"/>
      <c r="NY337" s="59"/>
      <c r="OD337" s="59"/>
      <c r="OI337" s="59"/>
      <c r="PA337" s="315"/>
      <c r="PB337" s="59"/>
      <c r="PC337" s="59"/>
      <c r="PD337" s="59"/>
      <c r="PE337" s="59"/>
      <c r="PF337" s="59"/>
      <c r="PG337" s="59"/>
      <c r="PH337" s="59"/>
      <c r="PI337" s="59"/>
      <c r="PJ337" s="59"/>
      <c r="PK337" s="59"/>
      <c r="PP337" s="59"/>
      <c r="PU337" s="59"/>
      <c r="QM337" s="315"/>
      <c r="QN337" s="59"/>
      <c r="QO337" s="59"/>
      <c r="QP337" s="59"/>
      <c r="QQ337" s="59"/>
      <c r="QR337" s="59"/>
      <c r="QS337" s="59"/>
      <c r="QT337" s="59"/>
      <c r="QU337" s="59"/>
      <c r="QV337" s="59"/>
      <c r="QW337" s="59"/>
      <c r="RB337" s="59"/>
      <c r="RG337" s="59"/>
      <c r="RY337" s="315"/>
      <c r="RZ337" s="59"/>
      <c r="SA337" s="59"/>
      <c r="SB337" s="59"/>
      <c r="SC337" s="59"/>
      <c r="SD337" s="59"/>
      <c r="SE337" s="59"/>
      <c r="SF337" s="59"/>
      <c r="SG337" s="59"/>
      <c r="SH337" s="59"/>
      <c r="SI337" s="59"/>
      <c r="SN337" s="59"/>
      <c r="SS337" s="59"/>
      <c r="TK337" s="315"/>
      <c r="TL337" s="59"/>
      <c r="TM337" s="59"/>
      <c r="TN337" s="59"/>
      <c r="TO337" s="59"/>
      <c r="TP337" s="59"/>
      <c r="TQ337" s="59"/>
      <c r="TR337" s="59"/>
      <c r="TS337" s="59"/>
      <c r="TT337" s="59"/>
      <c r="TU337" s="59"/>
      <c r="TZ337" s="59"/>
      <c r="UE337" s="59"/>
      <c r="UW337" s="315"/>
      <c r="UX337" s="59"/>
      <c r="UY337" s="59"/>
      <c r="UZ337" s="59"/>
      <c r="VA337" s="59"/>
      <c r="VB337" s="59"/>
      <c r="VC337" s="59"/>
      <c r="VD337" s="59"/>
      <c r="VE337" s="59"/>
      <c r="VF337" s="59"/>
      <c r="VG337" s="59"/>
      <c r="VL337" s="59"/>
      <c r="VQ337" s="59"/>
      <c r="WI337" s="315"/>
      <c r="WJ337" s="59"/>
      <c r="WK337" s="59"/>
      <c r="WL337" s="59"/>
      <c r="WM337" s="59"/>
      <c r="WN337" s="59"/>
      <c r="WO337" s="59"/>
      <c r="WP337" s="59"/>
      <c r="WQ337" s="59"/>
      <c r="WR337" s="59"/>
      <c r="WS337" s="59"/>
      <c r="WX337" s="59"/>
      <c r="XC337" s="59"/>
      <c r="XU337" s="315"/>
      <c r="XV337" s="59"/>
      <c r="XW337" s="59"/>
      <c r="XX337" s="59"/>
      <c r="XY337" s="59"/>
      <c r="XZ337" s="59"/>
      <c r="YA337" s="59"/>
      <c r="YB337" s="59"/>
      <c r="YC337" s="59"/>
      <c r="YD337" s="59"/>
      <c r="YE337" s="59"/>
      <c r="YJ337" s="59"/>
      <c r="YO337" s="59"/>
      <c r="ZG337" s="315"/>
      <c r="ZH337" s="59"/>
      <c r="ZI337" s="59"/>
      <c r="ZJ337" s="59"/>
      <c r="ZK337" s="59"/>
      <c r="ZL337" s="59"/>
      <c r="ZM337" s="59"/>
      <c r="ZN337" s="59"/>
      <c r="ZO337" s="59"/>
      <c r="ZP337" s="59"/>
      <c r="ZQ337" s="59"/>
      <c r="ZV337" s="59"/>
      <c r="AAA337" s="59"/>
      <c r="AAS337" s="315"/>
      <c r="AAT337" s="59"/>
      <c r="AAU337" s="59"/>
      <c r="AAV337" s="59"/>
      <c r="AAW337" s="59"/>
      <c r="AAX337" s="59"/>
      <c r="AAY337" s="59"/>
      <c r="AAZ337" s="59"/>
      <c r="ABA337" s="59"/>
      <c r="ABB337" s="59"/>
      <c r="ABC337" s="59"/>
      <c r="ABH337" s="59"/>
      <c r="ABM337" s="59"/>
      <c r="ACE337" s="315"/>
      <c r="ACF337" s="59"/>
      <c r="ACG337" s="59"/>
      <c r="ACH337" s="59"/>
      <c r="ACI337" s="59"/>
      <c r="ACJ337" s="59"/>
      <c r="ACK337" s="59"/>
      <c r="ACL337" s="59"/>
      <c r="ACM337" s="59"/>
      <c r="ACN337" s="59"/>
      <c r="ACO337" s="59"/>
      <c r="ACT337" s="59"/>
      <c r="ACY337" s="59"/>
      <c r="ADQ337" s="315"/>
      <c r="ADR337" s="59"/>
      <c r="ADS337" s="59"/>
      <c r="ADT337" s="59"/>
      <c r="ADU337" s="59"/>
      <c r="ADV337" s="59"/>
      <c r="ADW337" s="59"/>
      <c r="ADX337" s="59"/>
      <c r="ADY337" s="59"/>
      <c r="ADZ337" s="59"/>
      <c r="AEA337" s="59"/>
      <c r="AEF337" s="59"/>
      <c r="AEK337" s="59"/>
      <c r="AFC337" s="315"/>
      <c r="AFD337" s="59"/>
      <c r="AFE337" s="59"/>
      <c r="AFF337" s="59"/>
      <c r="AFG337" s="59"/>
      <c r="AFH337" s="59"/>
      <c r="AFI337" s="59"/>
      <c r="AFJ337" s="59"/>
      <c r="AFK337" s="59"/>
      <c r="AFL337" s="59"/>
      <c r="AFM337" s="59"/>
      <c r="AFR337" s="59"/>
      <c r="AFW337" s="59"/>
      <c r="AGO337" s="315"/>
      <c r="AGP337" s="59"/>
      <c r="AGQ337" s="59"/>
      <c r="AGR337" s="59"/>
      <c r="AGS337" s="59"/>
      <c r="AGT337" s="59"/>
      <c r="AGU337" s="59"/>
      <c r="AGV337" s="59"/>
      <c r="AGW337" s="59"/>
      <c r="AGX337" s="59"/>
      <c r="AGY337" s="59"/>
      <c r="AHD337" s="59"/>
      <c r="AHI337" s="59"/>
      <c r="AIA337" s="315"/>
      <c r="AIB337" s="59"/>
      <c r="AIC337" s="59"/>
      <c r="AID337" s="59"/>
      <c r="AIE337" s="59"/>
      <c r="AIF337" s="59"/>
      <c r="AIG337" s="59"/>
      <c r="AIH337" s="59"/>
      <c r="AII337" s="59"/>
      <c r="AIJ337" s="59"/>
      <c r="AIK337" s="59"/>
      <c r="AIP337" s="59"/>
      <c r="AIU337" s="59"/>
      <c r="AJM337" s="315"/>
      <c r="AJN337" s="59"/>
      <c r="AJO337" s="59"/>
      <c r="AJP337" s="59"/>
      <c r="AJQ337" s="59"/>
      <c r="AJR337" s="59"/>
      <c r="AJS337" s="59"/>
      <c r="AJT337" s="59"/>
      <c r="AJU337" s="59"/>
      <c r="AJV337" s="59"/>
      <c r="AJW337" s="59"/>
      <c r="AKB337" s="59"/>
      <c r="AKG337" s="59"/>
      <c r="AKY337" s="315"/>
      <c r="AKZ337" s="59"/>
      <c r="ALA337" s="59"/>
      <c r="ALB337" s="59"/>
      <c r="ALC337" s="59"/>
      <c r="ALD337" s="59"/>
      <c r="ALE337" s="59"/>
      <c r="ALF337" s="59"/>
      <c r="ALG337" s="59"/>
      <c r="ALH337" s="59"/>
      <c r="ALI337" s="59"/>
      <c r="ALN337" s="59"/>
      <c r="ALS337" s="59"/>
      <c r="AMK337" s="315"/>
      <c r="AML337" s="59"/>
      <c r="AMM337" s="59"/>
      <c r="AMN337" s="59"/>
      <c r="AMO337" s="59"/>
      <c r="AMP337" s="59"/>
      <c r="AMQ337" s="59"/>
      <c r="AMR337" s="59"/>
      <c r="AMS337" s="59"/>
      <c r="AMT337" s="59"/>
      <c r="AMU337" s="59"/>
      <c r="AMZ337" s="59"/>
      <c r="ANE337" s="59"/>
      <c r="ANW337" s="315"/>
      <c r="ANX337" s="59"/>
      <c r="ANY337" s="59"/>
      <c r="ANZ337" s="59"/>
      <c r="AOA337" s="59"/>
      <c r="AOB337" s="59"/>
      <c r="AOC337" s="59"/>
      <c r="AOD337" s="59"/>
      <c r="AOE337" s="59"/>
      <c r="AOF337" s="59"/>
      <c r="AOG337" s="59"/>
      <c r="AOL337" s="59"/>
      <c r="AOQ337" s="59"/>
      <c r="API337" s="315"/>
      <c r="APJ337" s="59"/>
      <c r="APK337" s="59"/>
      <c r="APL337" s="59"/>
      <c r="APM337" s="59"/>
      <c r="APN337" s="59"/>
      <c r="APO337" s="59"/>
      <c r="APP337" s="59"/>
      <c r="APQ337" s="59"/>
      <c r="APR337" s="59"/>
      <c r="APS337" s="59"/>
      <c r="APX337" s="59"/>
      <c r="AQC337" s="59"/>
      <c r="AQU337" s="315"/>
      <c r="AQV337" s="59"/>
      <c r="AQW337" s="59"/>
      <c r="AQX337" s="59"/>
      <c r="AQY337" s="59"/>
      <c r="AQZ337" s="59"/>
      <c r="ARA337" s="59"/>
      <c r="ARB337" s="59"/>
      <c r="ARC337" s="59"/>
      <c r="ARD337" s="59"/>
      <c r="ARE337" s="59"/>
      <c r="ARJ337" s="59"/>
      <c r="ARO337" s="59"/>
      <c r="ASG337" s="315"/>
      <c r="ASH337" s="59"/>
      <c r="ASI337" s="59"/>
      <c r="ASJ337" s="59"/>
      <c r="ASK337" s="59"/>
      <c r="ASL337" s="59"/>
      <c r="ASM337" s="59"/>
      <c r="ASN337" s="59"/>
      <c r="ASO337" s="59"/>
      <c r="ASP337" s="59"/>
      <c r="ASQ337" s="59"/>
      <c r="ASV337" s="59"/>
      <c r="ATA337" s="59"/>
      <c r="ATS337" s="315"/>
      <c r="ATT337" s="59"/>
      <c r="ATU337" s="59"/>
      <c r="ATV337" s="59"/>
      <c r="ATW337" s="59"/>
      <c r="ATX337" s="59"/>
      <c r="ATY337" s="59"/>
      <c r="ATZ337" s="59"/>
      <c r="AUA337" s="59"/>
      <c r="AUB337" s="59"/>
      <c r="AUC337" s="59"/>
      <c r="AUH337" s="59"/>
      <c r="AUM337" s="59"/>
      <c r="AVE337" s="315"/>
      <c r="AVF337" s="59"/>
      <c r="AVG337" s="59"/>
      <c r="AVH337" s="59"/>
      <c r="AVI337" s="59"/>
      <c r="AVJ337" s="59"/>
      <c r="AVK337" s="59"/>
      <c r="AVL337" s="59"/>
      <c r="AVM337" s="59"/>
      <c r="AVN337" s="59"/>
      <c r="AVO337" s="59"/>
      <c r="AVT337" s="59"/>
      <c r="AVY337" s="59"/>
      <c r="AWQ337" s="315"/>
      <c r="AWR337" s="59"/>
      <c r="AWS337" s="59"/>
      <c r="AWT337" s="59"/>
      <c r="AWU337" s="59"/>
      <c r="AWV337" s="59"/>
      <c r="AWW337" s="59"/>
      <c r="AWX337" s="59"/>
      <c r="AWY337" s="59"/>
      <c r="AWZ337" s="59"/>
      <c r="AXA337" s="59"/>
      <c r="AXF337" s="59"/>
      <c r="AXK337" s="59"/>
      <c r="AYC337" s="315"/>
      <c r="AYD337" s="59"/>
      <c r="AYE337" s="59"/>
      <c r="AYF337" s="59"/>
      <c r="AYG337" s="59"/>
      <c r="AYH337" s="59"/>
      <c r="AYI337" s="59"/>
      <c r="AYJ337" s="59"/>
      <c r="AYK337" s="59"/>
      <c r="AYL337" s="59"/>
      <c r="AYM337" s="59"/>
      <c r="AYR337" s="59"/>
      <c r="AYW337" s="59"/>
      <c r="AZO337" s="315"/>
      <c r="AZP337" s="59"/>
      <c r="AZQ337" s="59"/>
      <c r="AZR337" s="59"/>
      <c r="AZS337" s="59"/>
      <c r="AZT337" s="59"/>
      <c r="AZU337" s="59"/>
      <c r="AZV337" s="59"/>
      <c r="AZW337" s="59"/>
      <c r="AZX337" s="59"/>
      <c r="AZY337" s="59"/>
      <c r="BAD337" s="59"/>
      <c r="BAI337" s="59"/>
      <c r="BBA337" s="315"/>
      <c r="BBB337" s="59"/>
      <c r="BBC337" s="59"/>
      <c r="BBD337" s="59"/>
      <c r="BBE337" s="59"/>
      <c r="BBF337" s="59"/>
      <c r="BBG337" s="59"/>
      <c r="BBH337" s="59"/>
      <c r="BBI337" s="59"/>
      <c r="BBJ337" s="59"/>
      <c r="BBK337" s="59"/>
      <c r="BBP337" s="59"/>
      <c r="BBU337" s="59"/>
      <c r="BCM337" s="315"/>
      <c r="BCN337" s="59"/>
      <c r="BCO337" s="59"/>
      <c r="BCP337" s="59"/>
      <c r="BCQ337" s="59"/>
      <c r="BCR337" s="59"/>
      <c r="BCS337" s="59"/>
      <c r="BCT337" s="59"/>
      <c r="BCU337" s="59"/>
      <c r="BCV337" s="59"/>
      <c r="BCW337" s="59"/>
      <c r="BDB337" s="59"/>
      <c r="BDG337" s="59"/>
      <c r="BDY337" s="315"/>
      <c r="BDZ337" s="59"/>
      <c r="BEA337" s="59"/>
      <c r="BEB337" s="59"/>
      <c r="BEC337" s="59"/>
      <c r="BED337" s="59"/>
      <c r="BEE337" s="59"/>
      <c r="BEF337" s="59"/>
      <c r="BEG337" s="59"/>
      <c r="BEH337" s="59"/>
      <c r="BEI337" s="59"/>
      <c r="BEN337" s="59"/>
      <c r="BES337" s="59"/>
      <c r="BFK337" s="315"/>
      <c r="BFL337" s="59"/>
      <c r="BFM337" s="59"/>
      <c r="BFN337" s="59"/>
      <c r="BFO337" s="59"/>
      <c r="BFP337" s="59"/>
      <c r="BFQ337" s="59"/>
      <c r="BFR337" s="59"/>
      <c r="BFS337" s="59"/>
      <c r="BFT337" s="59"/>
      <c r="BFU337" s="59"/>
      <c r="BFZ337" s="59"/>
      <c r="BGE337" s="59"/>
      <c r="BGW337" s="315"/>
      <c r="BGX337" s="59"/>
      <c r="BGY337" s="59"/>
      <c r="BGZ337" s="59"/>
      <c r="BHA337" s="59"/>
      <c r="BHB337" s="59"/>
      <c r="BHC337" s="59"/>
      <c r="BHD337" s="59"/>
      <c r="BHE337" s="59"/>
      <c r="BHF337" s="59"/>
      <c r="BHG337" s="59"/>
      <c r="BHL337" s="59"/>
      <c r="BHQ337" s="59"/>
      <c r="BII337" s="315"/>
      <c r="BIJ337" s="59"/>
      <c r="BIK337" s="59"/>
      <c r="BIL337" s="59"/>
      <c r="BIM337" s="59"/>
      <c r="BIN337" s="59"/>
      <c r="BIO337" s="59"/>
      <c r="BIP337" s="59"/>
      <c r="BIQ337" s="59"/>
      <c r="BIR337" s="59"/>
      <c r="BIS337" s="59"/>
      <c r="BIX337" s="59"/>
      <c r="BJC337" s="59"/>
      <c r="BJU337" s="315"/>
      <c r="BJV337" s="59"/>
      <c r="BJW337" s="59"/>
      <c r="BJX337" s="59"/>
      <c r="BJY337" s="59"/>
      <c r="BJZ337" s="59"/>
      <c r="BKA337" s="59"/>
      <c r="BKB337" s="59"/>
      <c r="BKC337" s="59"/>
      <c r="BKD337" s="59"/>
      <c r="BKE337" s="59"/>
      <c r="BKJ337" s="59"/>
      <c r="BKO337" s="59"/>
      <c r="BLG337" s="315"/>
      <c r="BLH337" s="59"/>
      <c r="BLI337" s="59"/>
      <c r="BLJ337" s="59"/>
      <c r="BLK337" s="59"/>
      <c r="BLL337" s="59"/>
      <c r="BLM337" s="59"/>
      <c r="BLN337" s="59"/>
      <c r="BLO337" s="59"/>
      <c r="BLP337" s="59"/>
      <c r="BLQ337" s="59"/>
      <c r="BLV337" s="59"/>
      <c r="BMA337" s="59"/>
      <c r="BMS337" s="315"/>
      <c r="BMT337" s="59"/>
      <c r="BMU337" s="59"/>
      <c r="BMV337" s="59"/>
      <c r="BMW337" s="59"/>
      <c r="BMX337" s="59"/>
      <c r="BMY337" s="59"/>
      <c r="BMZ337" s="59"/>
      <c r="BNA337" s="59"/>
      <c r="BNB337" s="59"/>
      <c r="BNC337" s="59"/>
      <c r="BNH337" s="59"/>
      <c r="BNM337" s="59"/>
      <c r="BOE337" s="315"/>
      <c r="BOF337" s="59"/>
      <c r="BOG337" s="59"/>
      <c r="BOH337" s="59"/>
      <c r="BOI337" s="59"/>
      <c r="BOJ337" s="59"/>
      <c r="BOK337" s="59"/>
      <c r="BOL337" s="59"/>
      <c r="BOM337" s="59"/>
      <c r="BON337" s="59"/>
      <c r="BOO337" s="59"/>
      <c r="BOT337" s="59"/>
      <c r="BOY337" s="59"/>
      <c r="BPQ337" s="315"/>
      <c r="BPR337" s="59"/>
      <c r="BPS337" s="59"/>
      <c r="BPT337" s="59"/>
      <c r="BPU337" s="59"/>
      <c r="BPV337" s="59"/>
      <c r="BPW337" s="59"/>
      <c r="BPX337" s="59"/>
      <c r="BPY337" s="59"/>
      <c r="BPZ337" s="59"/>
      <c r="BQA337" s="59"/>
      <c r="BQF337" s="59"/>
      <c r="BQK337" s="59"/>
      <c r="BRC337" s="315"/>
      <c r="BRD337" s="59"/>
      <c r="BRE337" s="59"/>
      <c r="BRF337" s="59"/>
      <c r="BRG337" s="59"/>
      <c r="BRH337" s="59"/>
      <c r="BRI337" s="59"/>
      <c r="BRJ337" s="59"/>
      <c r="BRK337" s="59"/>
      <c r="BRL337" s="59"/>
      <c r="BRM337" s="59"/>
      <c r="BRR337" s="59"/>
      <c r="BRW337" s="59"/>
      <c r="BSO337" s="315"/>
      <c r="BSP337" s="59"/>
      <c r="BSQ337" s="59"/>
      <c r="BSR337" s="59"/>
      <c r="BSS337" s="59"/>
      <c r="BST337" s="59"/>
      <c r="BSU337" s="59"/>
      <c r="BSV337" s="59"/>
      <c r="BSW337" s="59"/>
      <c r="BSX337" s="59"/>
      <c r="BSY337" s="59"/>
      <c r="BTD337" s="59"/>
      <c r="BTI337" s="59"/>
      <c r="BUA337" s="315"/>
      <c r="BUB337" s="59"/>
      <c r="BUC337" s="59"/>
      <c r="BUD337" s="59"/>
      <c r="BUE337" s="59"/>
      <c r="BUF337" s="59"/>
      <c r="BUG337" s="59"/>
      <c r="BUH337" s="59"/>
      <c r="BUI337" s="59"/>
      <c r="BUJ337" s="59"/>
      <c r="BUK337" s="59"/>
      <c r="BUP337" s="59"/>
      <c r="BUU337" s="59"/>
      <c r="BVM337" s="315"/>
      <c r="BVN337" s="59"/>
      <c r="BVO337" s="59"/>
      <c r="BVP337" s="59"/>
      <c r="BVQ337" s="59"/>
      <c r="BVR337" s="59"/>
      <c r="BVS337" s="59"/>
      <c r="BVT337" s="59"/>
      <c r="BVU337" s="59"/>
      <c r="BVV337" s="59"/>
      <c r="BVW337" s="59"/>
      <c r="BWB337" s="59"/>
      <c r="BWG337" s="59"/>
      <c r="BWY337" s="315"/>
      <c r="BWZ337" s="59"/>
      <c r="BXA337" s="59"/>
      <c r="BXB337" s="59"/>
      <c r="BXC337" s="59"/>
      <c r="BXD337" s="59"/>
      <c r="BXE337" s="59"/>
      <c r="BXF337" s="59"/>
      <c r="BXG337" s="59"/>
      <c r="BXH337" s="59"/>
      <c r="BXI337" s="59"/>
      <c r="BXN337" s="59"/>
      <c r="BXS337" s="59"/>
      <c r="BYK337" s="315"/>
      <c r="BYL337" s="59"/>
      <c r="BYM337" s="59"/>
      <c r="BYN337" s="59"/>
      <c r="BYO337" s="59"/>
      <c r="BYP337" s="59"/>
      <c r="BYQ337" s="59"/>
      <c r="BYR337" s="59"/>
      <c r="BYS337" s="59"/>
      <c r="BYT337" s="59"/>
      <c r="BYU337" s="59"/>
      <c r="BYZ337" s="59"/>
      <c r="BZE337" s="59"/>
      <c r="BZW337" s="315"/>
      <c r="BZX337" s="59"/>
      <c r="BZY337" s="59"/>
      <c r="BZZ337" s="59"/>
      <c r="CAA337" s="59"/>
      <c r="CAB337" s="59"/>
      <c r="CAC337" s="59"/>
      <c r="CAD337" s="59"/>
      <c r="CAE337" s="59"/>
      <c r="CAF337" s="59"/>
      <c r="CAG337" s="59"/>
      <c r="CAL337" s="59"/>
      <c r="CAQ337" s="59"/>
      <c r="CBI337" s="315"/>
      <c r="CBJ337" s="59"/>
      <c r="CBK337" s="59"/>
      <c r="CBL337" s="59"/>
      <c r="CBM337" s="59"/>
      <c r="CBN337" s="59"/>
      <c r="CBO337" s="59"/>
      <c r="CBP337" s="59"/>
      <c r="CBQ337" s="59"/>
      <c r="CBR337" s="59"/>
      <c r="CBS337" s="59"/>
      <c r="CBX337" s="59"/>
      <c r="CCC337" s="59"/>
      <c r="CCU337" s="315"/>
      <c r="CCV337" s="59"/>
      <c r="CCW337" s="59"/>
      <c r="CCX337" s="59"/>
      <c r="CCY337" s="59"/>
      <c r="CCZ337" s="59"/>
      <c r="CDA337" s="59"/>
      <c r="CDB337" s="59"/>
      <c r="CDC337" s="59"/>
      <c r="CDD337" s="59"/>
      <c r="CDE337" s="59"/>
      <c r="CDJ337" s="59"/>
      <c r="CDO337" s="59"/>
      <c r="CEG337" s="315"/>
      <c r="CEH337" s="59"/>
      <c r="CEI337" s="59"/>
      <c r="CEJ337" s="59"/>
      <c r="CEK337" s="59"/>
      <c r="CEL337" s="59"/>
      <c r="CEM337" s="59"/>
      <c r="CEN337" s="59"/>
      <c r="CEO337" s="59"/>
      <c r="CEP337" s="59"/>
      <c r="CEQ337" s="59"/>
      <c r="CEV337" s="59"/>
      <c r="CFA337" s="59"/>
      <c r="CFS337" s="315"/>
      <c r="CFT337" s="59"/>
      <c r="CFU337" s="59"/>
      <c r="CFV337" s="59"/>
      <c r="CFW337" s="59"/>
      <c r="CFX337" s="59"/>
      <c r="CFY337" s="59"/>
      <c r="CFZ337" s="59"/>
      <c r="CGA337" s="59"/>
      <c r="CGB337" s="59"/>
      <c r="CGC337" s="59"/>
      <c r="CGH337" s="59"/>
      <c r="CGM337" s="59"/>
      <c r="CHE337" s="315"/>
      <c r="CHF337" s="59"/>
      <c r="CHG337" s="59"/>
      <c r="CHH337" s="59"/>
      <c r="CHI337" s="59"/>
      <c r="CHJ337" s="59"/>
      <c r="CHK337" s="59"/>
      <c r="CHL337" s="59"/>
      <c r="CHM337" s="59"/>
      <c r="CHN337" s="59"/>
      <c r="CHO337" s="59"/>
      <c r="CHT337" s="59"/>
      <c r="CHY337" s="59"/>
      <c r="CIQ337" s="315"/>
      <c r="CIR337" s="59"/>
      <c r="CIS337" s="59"/>
      <c r="CIT337" s="59"/>
      <c r="CIU337" s="59"/>
      <c r="CIV337" s="59"/>
      <c r="CIW337" s="59"/>
      <c r="CIX337" s="59"/>
      <c r="CIY337" s="59"/>
      <c r="CIZ337" s="59"/>
      <c r="CJA337" s="59"/>
      <c r="CJF337" s="59"/>
      <c r="CJK337" s="59"/>
      <c r="CKC337" s="315"/>
      <c r="CKD337" s="59"/>
      <c r="CKE337" s="59"/>
      <c r="CKF337" s="59"/>
      <c r="CKG337" s="59"/>
      <c r="CKH337" s="59"/>
      <c r="CKI337" s="59"/>
      <c r="CKJ337" s="59"/>
      <c r="CKK337" s="59"/>
      <c r="CKL337" s="59"/>
      <c r="CKM337" s="59"/>
      <c r="CKR337" s="59"/>
      <c r="CKW337" s="59"/>
      <c r="CLO337" s="315"/>
      <c r="CLP337" s="59"/>
      <c r="CLQ337" s="59"/>
      <c r="CLR337" s="59"/>
      <c r="CLS337" s="59"/>
      <c r="CLT337" s="59"/>
      <c r="CLU337" s="59"/>
      <c r="CLV337" s="59"/>
      <c r="CLW337" s="59"/>
      <c r="CLX337" s="59"/>
      <c r="CLY337" s="59"/>
      <c r="CMD337" s="59"/>
      <c r="CMI337" s="59"/>
      <c r="CNA337" s="315"/>
      <c r="CNB337" s="59"/>
      <c r="CNC337" s="59"/>
      <c r="CND337" s="59"/>
      <c r="CNE337" s="59"/>
      <c r="CNF337" s="59"/>
      <c r="CNG337" s="59"/>
      <c r="CNH337" s="59"/>
      <c r="CNI337" s="59"/>
      <c r="CNJ337" s="59"/>
      <c r="CNK337" s="59"/>
      <c r="CNP337" s="59"/>
      <c r="CNU337" s="59"/>
      <c r="COM337" s="315"/>
      <c r="CON337" s="59"/>
      <c r="COO337" s="59"/>
      <c r="COP337" s="59"/>
      <c r="COQ337" s="59"/>
      <c r="COR337" s="59"/>
      <c r="COS337" s="59"/>
      <c r="COT337" s="59"/>
      <c r="COU337" s="59"/>
      <c r="COV337" s="59"/>
      <c r="COW337" s="59"/>
      <c r="CPB337" s="59"/>
      <c r="CPG337" s="59"/>
      <c r="CPY337" s="315"/>
      <c r="CPZ337" s="59"/>
      <c r="CQA337" s="59"/>
      <c r="CQB337" s="59"/>
      <c r="CQC337" s="59"/>
      <c r="CQD337" s="59"/>
      <c r="CQE337" s="59"/>
      <c r="CQF337" s="59"/>
      <c r="CQG337" s="59"/>
      <c r="CQH337" s="59"/>
      <c r="CQI337" s="59"/>
      <c r="CQN337" s="59"/>
      <c r="CQS337" s="59"/>
      <c r="CRK337" s="315"/>
      <c r="CRL337" s="59"/>
      <c r="CRM337" s="59"/>
      <c r="CRN337" s="59"/>
      <c r="CRO337" s="59"/>
      <c r="CRP337" s="59"/>
      <c r="CRQ337" s="59"/>
      <c r="CRR337" s="59"/>
      <c r="CRS337" s="59"/>
      <c r="CRT337" s="59"/>
      <c r="CRU337" s="59"/>
      <c r="CRZ337" s="59"/>
      <c r="CSE337" s="59"/>
      <c r="CSW337" s="315"/>
      <c r="CSX337" s="59"/>
      <c r="CSY337" s="59"/>
      <c r="CSZ337" s="59"/>
      <c r="CTA337" s="59"/>
      <c r="CTB337" s="59"/>
      <c r="CTC337" s="59"/>
      <c r="CTD337" s="59"/>
      <c r="CTE337" s="59"/>
      <c r="CTF337" s="59"/>
      <c r="CTG337" s="59"/>
      <c r="CTL337" s="59"/>
      <c r="CTQ337" s="59"/>
      <c r="CUI337" s="315"/>
      <c r="CUJ337" s="59"/>
      <c r="CUK337" s="59"/>
      <c r="CUL337" s="59"/>
      <c r="CUM337" s="59"/>
      <c r="CUN337" s="59"/>
      <c r="CUO337" s="59"/>
      <c r="CUP337" s="59"/>
      <c r="CUQ337" s="59"/>
      <c r="CUR337" s="59"/>
      <c r="CUS337" s="59"/>
      <c r="CUX337" s="59"/>
      <c r="CVC337" s="59"/>
      <c r="CVU337" s="315"/>
      <c r="CVV337" s="59"/>
      <c r="CVW337" s="59"/>
      <c r="CVX337" s="59"/>
      <c r="CVY337" s="59"/>
      <c r="CVZ337" s="59"/>
      <c r="CWA337" s="59"/>
      <c r="CWB337" s="59"/>
      <c r="CWC337" s="59"/>
      <c r="CWD337" s="59"/>
      <c r="CWE337" s="59"/>
      <c r="CWJ337" s="59"/>
      <c r="CWO337" s="59"/>
      <c r="CXG337" s="315"/>
      <c r="CXH337" s="59"/>
      <c r="CXI337" s="59"/>
      <c r="CXJ337" s="59"/>
      <c r="CXK337" s="59"/>
      <c r="CXL337" s="59"/>
      <c r="CXM337" s="59"/>
      <c r="CXN337" s="59"/>
      <c r="CXO337" s="59"/>
      <c r="CXP337" s="59"/>
      <c r="CXQ337" s="59"/>
      <c r="CXV337" s="59"/>
      <c r="CYA337" s="59"/>
      <c r="CYS337" s="315"/>
      <c r="CYT337" s="59"/>
      <c r="CYU337" s="59"/>
      <c r="CYV337" s="59"/>
      <c r="CYW337" s="59"/>
      <c r="CYX337" s="59"/>
      <c r="CYY337" s="59"/>
      <c r="CYZ337" s="59"/>
      <c r="CZA337" s="59"/>
      <c r="CZB337" s="59"/>
      <c r="CZC337" s="59"/>
      <c r="CZH337" s="59"/>
      <c r="CZM337" s="59"/>
      <c r="DAE337" s="315"/>
      <c r="DAF337" s="59"/>
      <c r="DAG337" s="59"/>
      <c r="DAH337" s="59"/>
      <c r="DAI337" s="59"/>
      <c r="DAJ337" s="59"/>
      <c r="DAK337" s="59"/>
      <c r="DAL337" s="59"/>
      <c r="DAM337" s="59"/>
      <c r="DAN337" s="59"/>
      <c r="DAO337" s="59"/>
      <c r="DAT337" s="59"/>
      <c r="DAY337" s="59"/>
      <c r="DBQ337" s="315"/>
      <c r="DBR337" s="59"/>
      <c r="DBS337" s="59"/>
      <c r="DBT337" s="59"/>
      <c r="DBU337" s="59"/>
      <c r="DBV337" s="59"/>
      <c r="DBW337" s="59"/>
      <c r="DBX337" s="59"/>
      <c r="DBY337" s="59"/>
      <c r="DBZ337" s="59"/>
      <c r="DCA337" s="59"/>
      <c r="DCF337" s="59"/>
      <c r="DCK337" s="59"/>
      <c r="DDC337" s="315"/>
      <c r="DDD337" s="59"/>
      <c r="DDE337" s="59"/>
      <c r="DDF337" s="59"/>
      <c r="DDG337" s="59"/>
      <c r="DDH337" s="59"/>
      <c r="DDI337" s="59"/>
      <c r="DDJ337" s="59"/>
      <c r="DDK337" s="59"/>
      <c r="DDL337" s="59"/>
      <c r="DDM337" s="59"/>
      <c r="DDR337" s="59"/>
      <c r="DDW337" s="59"/>
      <c r="DEO337" s="315"/>
      <c r="DEP337" s="59"/>
      <c r="DEQ337" s="59"/>
      <c r="DER337" s="59"/>
      <c r="DES337" s="59"/>
      <c r="DET337" s="59"/>
      <c r="DEU337" s="59"/>
      <c r="DEV337" s="59"/>
      <c r="DEW337" s="59"/>
      <c r="DEX337" s="59"/>
      <c r="DEY337" s="59"/>
      <c r="DFD337" s="59"/>
      <c r="DFI337" s="59"/>
      <c r="DGA337" s="315"/>
      <c r="DGB337" s="59"/>
      <c r="DGC337" s="59"/>
      <c r="DGD337" s="59"/>
      <c r="DGE337" s="59"/>
      <c r="DGF337" s="59"/>
      <c r="DGG337" s="59"/>
      <c r="DGH337" s="59"/>
      <c r="DGI337" s="59"/>
      <c r="DGJ337" s="59"/>
      <c r="DGK337" s="59"/>
      <c r="DGP337" s="59"/>
      <c r="DGU337" s="59"/>
      <c r="DHM337" s="315"/>
      <c r="DHN337" s="59"/>
      <c r="DHO337" s="59"/>
      <c r="DHP337" s="59"/>
      <c r="DHQ337" s="59"/>
      <c r="DHR337" s="59"/>
      <c r="DHS337" s="59"/>
      <c r="DHT337" s="59"/>
      <c r="DHU337" s="59"/>
      <c r="DHV337" s="59"/>
      <c r="DHW337" s="59"/>
      <c r="DIB337" s="59"/>
      <c r="DIG337" s="59"/>
      <c r="DIY337" s="315"/>
      <c r="DIZ337" s="59"/>
      <c r="DJA337" s="59"/>
      <c r="DJB337" s="59"/>
      <c r="DJC337" s="59"/>
      <c r="DJD337" s="59"/>
      <c r="DJE337" s="59"/>
      <c r="DJF337" s="59"/>
      <c r="DJG337" s="59"/>
      <c r="DJH337" s="59"/>
      <c r="DJI337" s="59"/>
      <c r="DJN337" s="59"/>
      <c r="DJS337" s="59"/>
      <c r="DKK337" s="315"/>
      <c r="DKL337" s="59"/>
      <c r="DKM337" s="59"/>
      <c r="DKN337" s="59"/>
      <c r="DKO337" s="59"/>
      <c r="DKP337" s="59"/>
      <c r="DKQ337" s="59"/>
      <c r="DKR337" s="59"/>
      <c r="DKS337" s="59"/>
      <c r="DKT337" s="59"/>
      <c r="DKU337" s="59"/>
      <c r="DKZ337" s="59"/>
      <c r="DLE337" s="59"/>
      <c r="DLW337" s="315"/>
      <c r="DLX337" s="59"/>
      <c r="DLY337" s="59"/>
      <c r="DLZ337" s="59"/>
      <c r="DMA337" s="59"/>
      <c r="DMB337" s="59"/>
      <c r="DMC337" s="59"/>
      <c r="DMD337" s="59"/>
      <c r="DME337" s="59"/>
      <c r="DMF337" s="59"/>
      <c r="DMG337" s="59"/>
      <c r="DML337" s="59"/>
      <c r="DMQ337" s="59"/>
      <c r="DNI337" s="315"/>
      <c r="DNJ337" s="59"/>
      <c r="DNK337" s="59"/>
      <c r="DNL337" s="59"/>
      <c r="DNM337" s="59"/>
      <c r="DNN337" s="59"/>
      <c r="DNO337" s="59"/>
      <c r="DNP337" s="59"/>
      <c r="DNQ337" s="59"/>
      <c r="DNR337" s="59"/>
      <c r="DNS337" s="59"/>
      <c r="DNX337" s="59"/>
      <c r="DOC337" s="59"/>
      <c r="DOU337" s="315"/>
      <c r="DOV337" s="59"/>
      <c r="DOW337" s="59"/>
      <c r="DOX337" s="59"/>
      <c r="DOY337" s="59"/>
      <c r="DOZ337" s="59"/>
      <c r="DPA337" s="59"/>
      <c r="DPB337" s="59"/>
      <c r="DPC337" s="59"/>
      <c r="DPD337" s="59"/>
      <c r="DPE337" s="59"/>
      <c r="DPJ337" s="59"/>
      <c r="DPO337" s="59"/>
      <c r="DQG337" s="315"/>
      <c r="DQH337" s="59"/>
      <c r="DQI337" s="59"/>
      <c r="DQJ337" s="59"/>
      <c r="DQK337" s="59"/>
      <c r="DQL337" s="59"/>
      <c r="DQM337" s="59"/>
      <c r="DQN337" s="59"/>
      <c r="DQO337" s="59"/>
      <c r="DQP337" s="59"/>
      <c r="DQQ337" s="59"/>
      <c r="DQV337" s="59"/>
      <c r="DRA337" s="59"/>
      <c r="DRS337" s="315"/>
      <c r="DRT337" s="59"/>
      <c r="DRU337" s="59"/>
      <c r="DRV337" s="59"/>
      <c r="DRW337" s="59"/>
      <c r="DRX337" s="59"/>
      <c r="DRY337" s="59"/>
      <c r="DRZ337" s="59"/>
      <c r="DSA337" s="59"/>
      <c r="DSB337" s="59"/>
      <c r="DSC337" s="59"/>
      <c r="DSH337" s="59"/>
      <c r="DSM337" s="59"/>
      <c r="DTE337" s="315"/>
      <c r="DTF337" s="59"/>
      <c r="DTG337" s="59"/>
      <c r="DTH337" s="59"/>
      <c r="DTI337" s="59"/>
      <c r="DTJ337" s="59"/>
      <c r="DTK337" s="59"/>
      <c r="DTL337" s="59"/>
      <c r="DTM337" s="59"/>
      <c r="DTN337" s="59"/>
      <c r="DTO337" s="59"/>
      <c r="DTT337" s="59"/>
      <c r="DTY337" s="59"/>
      <c r="DUQ337" s="315"/>
      <c r="DUR337" s="59"/>
      <c r="DUS337" s="59"/>
      <c r="DUT337" s="59"/>
      <c r="DUU337" s="59"/>
      <c r="DUV337" s="59"/>
      <c r="DUW337" s="59"/>
      <c r="DUX337" s="59"/>
      <c r="DUY337" s="59"/>
      <c r="DUZ337" s="59"/>
      <c r="DVA337" s="59"/>
      <c r="DVF337" s="59"/>
      <c r="DVK337" s="59"/>
      <c r="DWC337" s="315"/>
      <c r="DWD337" s="59"/>
      <c r="DWE337" s="59"/>
      <c r="DWF337" s="59"/>
      <c r="DWG337" s="59"/>
      <c r="DWH337" s="59"/>
      <c r="DWI337" s="59"/>
      <c r="DWJ337" s="59"/>
      <c r="DWK337" s="59"/>
      <c r="DWL337" s="59"/>
      <c r="DWM337" s="59"/>
      <c r="DWR337" s="59"/>
      <c r="DWW337" s="59"/>
      <c r="DXO337" s="315"/>
      <c r="DXP337" s="59"/>
      <c r="DXQ337" s="59"/>
      <c r="DXR337" s="59"/>
      <c r="DXS337" s="59"/>
      <c r="DXT337" s="59"/>
      <c r="DXU337" s="59"/>
      <c r="DXV337" s="59"/>
      <c r="DXW337" s="59"/>
      <c r="DXX337" s="59"/>
      <c r="DXY337" s="59"/>
      <c r="DYD337" s="59"/>
      <c r="DYI337" s="59"/>
      <c r="DZA337" s="315"/>
      <c r="DZB337" s="59"/>
      <c r="DZC337" s="59"/>
      <c r="DZD337" s="59"/>
      <c r="DZE337" s="59"/>
      <c r="DZF337" s="59"/>
      <c r="DZG337" s="59"/>
      <c r="DZH337" s="59"/>
      <c r="DZI337" s="59"/>
      <c r="DZJ337" s="59"/>
      <c r="DZK337" s="59"/>
      <c r="DZP337" s="59"/>
      <c r="DZU337" s="59"/>
      <c r="EAM337" s="315"/>
      <c r="EAN337" s="59"/>
      <c r="EAO337" s="59"/>
      <c r="EAP337" s="59"/>
      <c r="EAQ337" s="59"/>
      <c r="EAR337" s="59"/>
      <c r="EAS337" s="59"/>
      <c r="EAT337" s="59"/>
      <c r="EAU337" s="59"/>
      <c r="EAV337" s="59"/>
      <c r="EAW337" s="59"/>
      <c r="EBB337" s="59"/>
      <c r="EBG337" s="59"/>
      <c r="EBY337" s="315"/>
      <c r="EBZ337" s="59"/>
      <c r="ECA337" s="59"/>
      <c r="ECB337" s="59"/>
      <c r="ECC337" s="59"/>
      <c r="ECD337" s="59"/>
      <c r="ECE337" s="59"/>
      <c r="ECF337" s="59"/>
      <c r="ECG337" s="59"/>
      <c r="ECH337" s="59"/>
      <c r="ECI337" s="59"/>
      <c r="ECN337" s="59"/>
      <c r="ECS337" s="59"/>
      <c r="EDK337" s="315"/>
      <c r="EDL337" s="59"/>
      <c r="EDM337" s="59"/>
      <c r="EDN337" s="59"/>
      <c r="EDO337" s="59"/>
      <c r="EDP337" s="59"/>
      <c r="EDQ337" s="59"/>
      <c r="EDR337" s="59"/>
      <c r="EDS337" s="59"/>
      <c r="EDT337" s="59"/>
      <c r="EDU337" s="59"/>
      <c r="EDZ337" s="59"/>
      <c r="EEE337" s="59"/>
      <c r="EEW337" s="315"/>
      <c r="EEX337" s="59"/>
      <c r="EEY337" s="59"/>
      <c r="EEZ337" s="59"/>
      <c r="EFA337" s="59"/>
      <c r="EFB337" s="59"/>
      <c r="EFC337" s="59"/>
      <c r="EFD337" s="59"/>
      <c r="EFE337" s="59"/>
      <c r="EFF337" s="59"/>
      <c r="EFG337" s="59"/>
      <c r="EFL337" s="59"/>
      <c r="EFQ337" s="59"/>
      <c r="EGI337" s="315"/>
      <c r="EGJ337" s="59"/>
      <c r="EGK337" s="59"/>
      <c r="EGL337" s="59"/>
      <c r="EGM337" s="59"/>
      <c r="EGN337" s="59"/>
      <c r="EGO337" s="59"/>
      <c r="EGP337" s="59"/>
      <c r="EGQ337" s="59"/>
      <c r="EGR337" s="59"/>
      <c r="EGS337" s="59"/>
      <c r="EGX337" s="59"/>
      <c r="EHC337" s="59"/>
      <c r="EHU337" s="315"/>
      <c r="EHV337" s="59"/>
      <c r="EHW337" s="59"/>
      <c r="EHX337" s="59"/>
      <c r="EHY337" s="59"/>
      <c r="EHZ337" s="59"/>
      <c r="EIA337" s="59"/>
      <c r="EIB337" s="59"/>
      <c r="EIC337" s="59"/>
      <c r="EID337" s="59"/>
      <c r="EIE337" s="59"/>
      <c r="EIJ337" s="59"/>
      <c r="EIO337" s="59"/>
      <c r="EJG337" s="315"/>
      <c r="EJH337" s="59"/>
      <c r="EJI337" s="59"/>
      <c r="EJJ337" s="59"/>
      <c r="EJK337" s="59"/>
      <c r="EJL337" s="59"/>
      <c r="EJM337" s="59"/>
      <c r="EJN337" s="59"/>
      <c r="EJO337" s="59"/>
      <c r="EJP337" s="59"/>
      <c r="EJQ337" s="59"/>
      <c r="EJV337" s="59"/>
      <c r="EKA337" s="59"/>
      <c r="EKS337" s="315"/>
      <c r="EKT337" s="59"/>
      <c r="EKU337" s="59"/>
      <c r="EKV337" s="59"/>
      <c r="EKW337" s="59"/>
      <c r="EKX337" s="59"/>
      <c r="EKY337" s="59"/>
      <c r="EKZ337" s="59"/>
      <c r="ELA337" s="59"/>
      <c r="ELB337" s="59"/>
      <c r="ELC337" s="59"/>
      <c r="ELH337" s="59"/>
      <c r="ELM337" s="59"/>
      <c r="EME337" s="315"/>
      <c r="EMF337" s="59"/>
      <c r="EMG337" s="59"/>
      <c r="EMH337" s="59"/>
      <c r="EMI337" s="59"/>
      <c r="EMJ337" s="59"/>
      <c r="EMK337" s="59"/>
      <c r="EML337" s="59"/>
      <c r="EMM337" s="59"/>
      <c r="EMN337" s="59"/>
      <c r="EMO337" s="59"/>
      <c r="EMT337" s="59"/>
      <c r="EMY337" s="59"/>
      <c r="ENQ337" s="315"/>
      <c r="ENR337" s="59"/>
      <c r="ENS337" s="59"/>
      <c r="ENT337" s="59"/>
      <c r="ENU337" s="59"/>
      <c r="ENV337" s="59"/>
      <c r="ENW337" s="59"/>
      <c r="ENX337" s="59"/>
      <c r="ENY337" s="59"/>
      <c r="ENZ337" s="59"/>
      <c r="EOA337" s="59"/>
      <c r="EOF337" s="59"/>
      <c r="EOK337" s="59"/>
      <c r="EPC337" s="315"/>
      <c r="EPD337" s="59"/>
      <c r="EPE337" s="59"/>
      <c r="EPF337" s="59"/>
      <c r="EPG337" s="59"/>
      <c r="EPH337" s="59"/>
      <c r="EPI337" s="59"/>
      <c r="EPJ337" s="59"/>
      <c r="EPK337" s="59"/>
      <c r="EPL337" s="59"/>
      <c r="EPM337" s="59"/>
      <c r="EPR337" s="59"/>
      <c r="EPW337" s="59"/>
      <c r="EQO337" s="315"/>
      <c r="EQP337" s="59"/>
      <c r="EQQ337" s="59"/>
      <c r="EQR337" s="59"/>
      <c r="EQS337" s="59"/>
      <c r="EQT337" s="59"/>
      <c r="EQU337" s="59"/>
      <c r="EQV337" s="59"/>
      <c r="EQW337" s="59"/>
      <c r="EQX337" s="59"/>
      <c r="EQY337" s="59"/>
      <c r="ERD337" s="59"/>
      <c r="ERI337" s="59"/>
      <c r="ESA337" s="315"/>
      <c r="ESB337" s="59"/>
      <c r="ESC337" s="59"/>
      <c r="ESD337" s="59"/>
      <c r="ESE337" s="59"/>
      <c r="ESF337" s="59"/>
      <c r="ESG337" s="59"/>
      <c r="ESH337" s="59"/>
      <c r="ESI337" s="59"/>
      <c r="ESJ337" s="59"/>
      <c r="ESK337" s="59"/>
      <c r="ESP337" s="59"/>
      <c r="ESU337" s="59"/>
      <c r="ETM337" s="315"/>
      <c r="ETN337" s="59"/>
      <c r="ETO337" s="59"/>
      <c r="ETP337" s="59"/>
      <c r="ETQ337" s="59"/>
      <c r="ETR337" s="59"/>
      <c r="ETS337" s="59"/>
      <c r="ETT337" s="59"/>
      <c r="ETU337" s="59"/>
      <c r="ETV337" s="59"/>
      <c r="ETW337" s="59"/>
      <c r="EUB337" s="59"/>
      <c r="EUG337" s="59"/>
      <c r="EUY337" s="315"/>
      <c r="EUZ337" s="59"/>
      <c r="EVA337" s="59"/>
      <c r="EVB337" s="59"/>
      <c r="EVC337" s="59"/>
      <c r="EVD337" s="59"/>
      <c r="EVE337" s="59"/>
      <c r="EVF337" s="59"/>
      <c r="EVG337" s="59"/>
      <c r="EVH337" s="59"/>
      <c r="EVI337" s="59"/>
      <c r="EVN337" s="59"/>
      <c r="EVS337" s="59"/>
      <c r="EWK337" s="315"/>
      <c r="EWL337" s="59"/>
      <c r="EWM337" s="59"/>
      <c r="EWN337" s="59"/>
      <c r="EWO337" s="59"/>
      <c r="EWP337" s="59"/>
      <c r="EWQ337" s="59"/>
      <c r="EWR337" s="59"/>
      <c r="EWS337" s="59"/>
      <c r="EWT337" s="59"/>
      <c r="EWU337" s="59"/>
      <c r="EWZ337" s="59"/>
      <c r="EXE337" s="59"/>
      <c r="EXW337" s="315"/>
      <c r="EXX337" s="59"/>
      <c r="EXY337" s="59"/>
      <c r="EXZ337" s="59"/>
      <c r="EYA337" s="59"/>
      <c r="EYB337" s="59"/>
      <c r="EYC337" s="59"/>
      <c r="EYD337" s="59"/>
      <c r="EYE337" s="59"/>
      <c r="EYF337" s="59"/>
      <c r="EYG337" s="59"/>
      <c r="EYL337" s="59"/>
      <c r="EYQ337" s="59"/>
      <c r="EZI337" s="315"/>
      <c r="EZJ337" s="59"/>
      <c r="EZK337" s="59"/>
      <c r="EZL337" s="59"/>
      <c r="EZM337" s="59"/>
      <c r="EZN337" s="59"/>
      <c r="EZO337" s="59"/>
      <c r="EZP337" s="59"/>
      <c r="EZQ337" s="59"/>
      <c r="EZR337" s="59"/>
      <c r="EZS337" s="59"/>
      <c r="EZX337" s="59"/>
      <c r="FAC337" s="59"/>
      <c r="FAU337" s="315"/>
      <c r="FAV337" s="59"/>
      <c r="FAW337" s="59"/>
      <c r="FAX337" s="59"/>
      <c r="FAY337" s="59"/>
      <c r="FAZ337" s="59"/>
      <c r="FBA337" s="59"/>
      <c r="FBB337" s="59"/>
      <c r="FBC337" s="59"/>
      <c r="FBD337" s="59"/>
      <c r="FBE337" s="59"/>
      <c r="FBJ337" s="59"/>
      <c r="FBO337" s="59"/>
      <c r="FCG337" s="315"/>
      <c r="FCH337" s="59"/>
      <c r="FCI337" s="59"/>
      <c r="FCJ337" s="59"/>
      <c r="FCK337" s="59"/>
      <c r="FCL337" s="59"/>
      <c r="FCM337" s="59"/>
      <c r="FCN337" s="59"/>
      <c r="FCO337" s="59"/>
      <c r="FCP337" s="59"/>
      <c r="FCQ337" s="59"/>
      <c r="FCV337" s="59"/>
      <c r="FDA337" s="59"/>
      <c r="FDS337" s="315"/>
      <c r="FDT337" s="59"/>
      <c r="FDU337" s="59"/>
      <c r="FDV337" s="59"/>
      <c r="FDW337" s="59"/>
      <c r="FDX337" s="59"/>
      <c r="FDY337" s="59"/>
      <c r="FDZ337" s="59"/>
      <c r="FEA337" s="59"/>
      <c r="FEB337" s="59"/>
      <c r="FEC337" s="59"/>
      <c r="FEH337" s="59"/>
      <c r="FEM337" s="59"/>
      <c r="FFE337" s="315"/>
      <c r="FFF337" s="59"/>
      <c r="FFG337" s="59"/>
      <c r="FFH337" s="59"/>
      <c r="FFI337" s="59"/>
      <c r="FFJ337" s="59"/>
      <c r="FFK337" s="59"/>
      <c r="FFL337" s="59"/>
      <c r="FFM337" s="59"/>
      <c r="FFN337" s="59"/>
      <c r="FFO337" s="59"/>
      <c r="FFT337" s="59"/>
      <c r="FFY337" s="59"/>
      <c r="FGQ337" s="315"/>
      <c r="FGR337" s="59"/>
      <c r="FGS337" s="59"/>
      <c r="FGT337" s="59"/>
      <c r="FGU337" s="59"/>
      <c r="FGV337" s="59"/>
      <c r="FGW337" s="59"/>
      <c r="FGX337" s="59"/>
      <c r="FGY337" s="59"/>
      <c r="FGZ337" s="59"/>
      <c r="FHA337" s="59"/>
      <c r="FHF337" s="59"/>
      <c r="FHK337" s="59"/>
      <c r="FIC337" s="315"/>
      <c r="FID337" s="59"/>
      <c r="FIE337" s="59"/>
      <c r="FIF337" s="59"/>
      <c r="FIG337" s="59"/>
      <c r="FIH337" s="59"/>
      <c r="FII337" s="59"/>
      <c r="FIJ337" s="59"/>
      <c r="FIK337" s="59"/>
      <c r="FIL337" s="59"/>
      <c r="FIM337" s="59"/>
      <c r="FIR337" s="59"/>
      <c r="FIW337" s="59"/>
      <c r="FJO337" s="315"/>
      <c r="FJP337" s="59"/>
      <c r="FJQ337" s="59"/>
      <c r="FJR337" s="59"/>
      <c r="FJS337" s="59"/>
      <c r="FJT337" s="59"/>
      <c r="FJU337" s="59"/>
      <c r="FJV337" s="59"/>
      <c r="FJW337" s="59"/>
      <c r="FJX337" s="59"/>
      <c r="FJY337" s="59"/>
      <c r="FKD337" s="59"/>
      <c r="FKI337" s="59"/>
      <c r="FLA337" s="315"/>
      <c r="FLB337" s="59"/>
      <c r="FLC337" s="59"/>
      <c r="FLD337" s="59"/>
      <c r="FLE337" s="59"/>
      <c r="FLF337" s="59"/>
      <c r="FLG337" s="59"/>
      <c r="FLH337" s="59"/>
      <c r="FLI337" s="59"/>
      <c r="FLJ337" s="59"/>
      <c r="FLK337" s="59"/>
      <c r="FLP337" s="59"/>
      <c r="FLU337" s="59"/>
      <c r="FMM337" s="315"/>
      <c r="FMN337" s="59"/>
      <c r="FMO337" s="59"/>
      <c r="FMP337" s="59"/>
      <c r="FMQ337" s="59"/>
      <c r="FMR337" s="59"/>
      <c r="FMS337" s="59"/>
      <c r="FMT337" s="59"/>
      <c r="FMU337" s="59"/>
      <c r="FMV337" s="59"/>
      <c r="FMW337" s="59"/>
      <c r="FNB337" s="59"/>
      <c r="FNG337" s="59"/>
      <c r="FNY337" s="315"/>
      <c r="FNZ337" s="59"/>
      <c r="FOA337" s="59"/>
      <c r="FOB337" s="59"/>
      <c r="FOC337" s="59"/>
      <c r="FOD337" s="59"/>
      <c r="FOE337" s="59"/>
      <c r="FOF337" s="59"/>
      <c r="FOG337" s="59"/>
      <c r="FOH337" s="59"/>
      <c r="FOI337" s="59"/>
      <c r="FON337" s="59"/>
      <c r="FOS337" s="59"/>
      <c r="FPK337" s="315"/>
      <c r="FPL337" s="59"/>
      <c r="FPM337" s="59"/>
      <c r="FPN337" s="59"/>
      <c r="FPO337" s="59"/>
      <c r="FPP337" s="59"/>
      <c r="FPQ337" s="59"/>
      <c r="FPR337" s="59"/>
      <c r="FPS337" s="59"/>
      <c r="FPT337" s="59"/>
      <c r="FPU337" s="59"/>
      <c r="FPZ337" s="59"/>
      <c r="FQE337" s="59"/>
      <c r="FQW337" s="315"/>
      <c r="FQX337" s="59"/>
      <c r="FQY337" s="59"/>
      <c r="FQZ337" s="59"/>
      <c r="FRA337" s="59"/>
      <c r="FRB337" s="59"/>
      <c r="FRC337" s="59"/>
      <c r="FRD337" s="59"/>
      <c r="FRE337" s="59"/>
      <c r="FRF337" s="59"/>
      <c r="FRG337" s="59"/>
      <c r="FRL337" s="59"/>
      <c r="FRQ337" s="59"/>
      <c r="FSI337" s="315"/>
      <c r="FSJ337" s="59"/>
      <c r="FSK337" s="59"/>
      <c r="FSL337" s="59"/>
      <c r="FSM337" s="59"/>
      <c r="FSN337" s="59"/>
      <c r="FSO337" s="59"/>
      <c r="FSP337" s="59"/>
      <c r="FSQ337" s="59"/>
      <c r="FSR337" s="59"/>
      <c r="FSS337" s="59"/>
      <c r="FSX337" s="59"/>
      <c r="FTC337" s="59"/>
      <c r="FTU337" s="315"/>
      <c r="FTV337" s="59"/>
      <c r="FTW337" s="59"/>
      <c r="FTX337" s="59"/>
      <c r="FTY337" s="59"/>
      <c r="FTZ337" s="59"/>
      <c r="FUA337" s="59"/>
      <c r="FUB337" s="59"/>
      <c r="FUC337" s="59"/>
      <c r="FUD337" s="59"/>
      <c r="FUE337" s="59"/>
      <c r="FUJ337" s="59"/>
      <c r="FUO337" s="59"/>
      <c r="FVG337" s="315"/>
      <c r="FVH337" s="59"/>
      <c r="FVI337" s="59"/>
      <c r="FVJ337" s="59"/>
      <c r="FVK337" s="59"/>
      <c r="FVL337" s="59"/>
      <c r="FVM337" s="59"/>
      <c r="FVN337" s="59"/>
      <c r="FVO337" s="59"/>
      <c r="FVP337" s="59"/>
      <c r="FVQ337" s="59"/>
      <c r="FVV337" s="59"/>
      <c r="FWA337" s="59"/>
      <c r="FWS337" s="315"/>
      <c r="FWT337" s="59"/>
      <c r="FWU337" s="59"/>
      <c r="FWV337" s="59"/>
      <c r="FWW337" s="59"/>
      <c r="FWX337" s="59"/>
      <c r="FWY337" s="59"/>
      <c r="FWZ337" s="59"/>
      <c r="FXA337" s="59"/>
      <c r="FXB337" s="59"/>
      <c r="FXC337" s="59"/>
      <c r="FXH337" s="59"/>
      <c r="FXM337" s="59"/>
      <c r="FYE337" s="315"/>
      <c r="FYF337" s="59"/>
      <c r="FYG337" s="59"/>
      <c r="FYH337" s="59"/>
      <c r="FYI337" s="59"/>
      <c r="FYJ337" s="59"/>
      <c r="FYK337" s="59"/>
      <c r="FYL337" s="59"/>
      <c r="FYM337" s="59"/>
      <c r="FYN337" s="59"/>
      <c r="FYO337" s="59"/>
      <c r="FYT337" s="59"/>
      <c r="FYY337" s="59"/>
      <c r="FZQ337" s="315"/>
      <c r="FZR337" s="59"/>
      <c r="FZS337" s="59"/>
      <c r="FZT337" s="59"/>
      <c r="FZU337" s="59"/>
      <c r="FZV337" s="59"/>
      <c r="FZW337" s="59"/>
      <c r="FZX337" s="59"/>
      <c r="FZY337" s="59"/>
      <c r="FZZ337" s="59"/>
      <c r="GAA337" s="59"/>
      <c r="GAF337" s="59"/>
      <c r="GAK337" s="59"/>
      <c r="GBC337" s="315"/>
      <c r="GBD337" s="59"/>
      <c r="GBE337" s="59"/>
      <c r="GBF337" s="59"/>
      <c r="GBG337" s="59"/>
      <c r="GBH337" s="59"/>
      <c r="GBI337" s="59"/>
      <c r="GBJ337" s="59"/>
      <c r="GBK337" s="59"/>
      <c r="GBL337" s="59"/>
      <c r="GBM337" s="59"/>
      <c r="GBR337" s="59"/>
      <c r="GBW337" s="59"/>
      <c r="GCO337" s="315"/>
      <c r="GCP337" s="59"/>
      <c r="GCQ337" s="59"/>
      <c r="GCR337" s="59"/>
      <c r="GCS337" s="59"/>
      <c r="GCT337" s="59"/>
      <c r="GCU337" s="59"/>
      <c r="GCV337" s="59"/>
      <c r="GCW337" s="59"/>
      <c r="GCX337" s="59"/>
      <c r="GCY337" s="59"/>
      <c r="GDD337" s="59"/>
      <c r="GDI337" s="59"/>
      <c r="GEA337" s="315"/>
      <c r="GEB337" s="59"/>
      <c r="GEC337" s="59"/>
      <c r="GED337" s="59"/>
      <c r="GEE337" s="59"/>
      <c r="GEF337" s="59"/>
      <c r="GEG337" s="59"/>
      <c r="GEH337" s="59"/>
      <c r="GEI337" s="59"/>
      <c r="GEJ337" s="59"/>
      <c r="GEK337" s="59"/>
      <c r="GEP337" s="59"/>
      <c r="GEU337" s="59"/>
      <c r="GFM337" s="315"/>
      <c r="GFN337" s="59"/>
      <c r="GFO337" s="59"/>
      <c r="GFP337" s="59"/>
      <c r="GFQ337" s="59"/>
      <c r="GFR337" s="59"/>
      <c r="GFS337" s="59"/>
      <c r="GFT337" s="59"/>
      <c r="GFU337" s="59"/>
      <c r="GFV337" s="59"/>
      <c r="GFW337" s="59"/>
      <c r="GGB337" s="59"/>
      <c r="GGG337" s="59"/>
      <c r="GGY337" s="315"/>
      <c r="GGZ337" s="59"/>
      <c r="GHA337" s="59"/>
      <c r="GHB337" s="59"/>
      <c r="GHC337" s="59"/>
      <c r="GHD337" s="59"/>
      <c r="GHE337" s="59"/>
      <c r="GHF337" s="59"/>
      <c r="GHG337" s="59"/>
      <c r="GHH337" s="59"/>
      <c r="GHI337" s="59"/>
      <c r="GHN337" s="59"/>
      <c r="GHS337" s="59"/>
      <c r="GIK337" s="315"/>
      <c r="GIL337" s="59"/>
      <c r="GIM337" s="59"/>
      <c r="GIN337" s="59"/>
      <c r="GIO337" s="59"/>
      <c r="GIP337" s="59"/>
      <c r="GIQ337" s="59"/>
      <c r="GIR337" s="59"/>
      <c r="GIS337" s="59"/>
      <c r="GIT337" s="59"/>
      <c r="GIU337" s="59"/>
      <c r="GIZ337" s="59"/>
      <c r="GJE337" s="59"/>
      <c r="GJW337" s="315"/>
      <c r="GJX337" s="59"/>
      <c r="GJY337" s="59"/>
      <c r="GJZ337" s="59"/>
      <c r="GKA337" s="59"/>
      <c r="GKB337" s="59"/>
      <c r="GKC337" s="59"/>
      <c r="GKD337" s="59"/>
      <c r="GKE337" s="59"/>
      <c r="GKF337" s="59"/>
      <c r="GKG337" s="59"/>
      <c r="GKL337" s="59"/>
      <c r="GKQ337" s="59"/>
      <c r="GLI337" s="315"/>
      <c r="GLJ337" s="59"/>
      <c r="GLK337" s="59"/>
      <c r="GLL337" s="59"/>
      <c r="GLM337" s="59"/>
      <c r="GLN337" s="59"/>
      <c r="GLO337" s="59"/>
      <c r="GLP337" s="59"/>
      <c r="GLQ337" s="59"/>
      <c r="GLR337" s="59"/>
      <c r="GLS337" s="59"/>
      <c r="GLX337" s="59"/>
      <c r="GMC337" s="59"/>
      <c r="GMU337" s="315"/>
      <c r="GMV337" s="59"/>
      <c r="GMW337" s="59"/>
      <c r="GMX337" s="59"/>
      <c r="GMY337" s="59"/>
      <c r="GMZ337" s="59"/>
      <c r="GNA337" s="59"/>
      <c r="GNB337" s="59"/>
      <c r="GNC337" s="59"/>
      <c r="GND337" s="59"/>
      <c r="GNE337" s="59"/>
      <c r="GNJ337" s="59"/>
      <c r="GNO337" s="59"/>
      <c r="GOG337" s="315"/>
      <c r="GOH337" s="59"/>
      <c r="GOI337" s="59"/>
      <c r="GOJ337" s="59"/>
      <c r="GOK337" s="59"/>
      <c r="GOL337" s="59"/>
      <c r="GOM337" s="59"/>
      <c r="GON337" s="59"/>
      <c r="GOO337" s="59"/>
      <c r="GOP337" s="59"/>
      <c r="GOQ337" s="59"/>
      <c r="GOV337" s="59"/>
      <c r="GPA337" s="59"/>
      <c r="GPS337" s="315"/>
      <c r="GPT337" s="59"/>
      <c r="GPU337" s="59"/>
      <c r="GPV337" s="59"/>
      <c r="GPW337" s="59"/>
      <c r="GPX337" s="59"/>
      <c r="GPY337" s="59"/>
      <c r="GPZ337" s="59"/>
      <c r="GQA337" s="59"/>
      <c r="GQB337" s="59"/>
      <c r="GQC337" s="59"/>
      <c r="GQH337" s="59"/>
      <c r="GQM337" s="59"/>
      <c r="GRE337" s="315"/>
      <c r="GRF337" s="59"/>
      <c r="GRG337" s="59"/>
      <c r="GRH337" s="59"/>
      <c r="GRI337" s="59"/>
      <c r="GRJ337" s="59"/>
      <c r="GRK337" s="59"/>
      <c r="GRL337" s="59"/>
      <c r="GRM337" s="59"/>
      <c r="GRN337" s="59"/>
      <c r="GRO337" s="59"/>
      <c r="GRT337" s="59"/>
      <c r="GRY337" s="59"/>
      <c r="GSQ337" s="315"/>
      <c r="GSR337" s="59"/>
      <c r="GSS337" s="59"/>
      <c r="GST337" s="59"/>
      <c r="GSU337" s="59"/>
      <c r="GSV337" s="59"/>
      <c r="GSW337" s="59"/>
      <c r="GSX337" s="59"/>
      <c r="GSY337" s="59"/>
      <c r="GSZ337" s="59"/>
      <c r="GTA337" s="59"/>
      <c r="GTF337" s="59"/>
      <c r="GTK337" s="59"/>
      <c r="GUC337" s="315"/>
      <c r="GUD337" s="59"/>
      <c r="GUE337" s="59"/>
      <c r="GUF337" s="59"/>
      <c r="GUG337" s="59"/>
      <c r="GUH337" s="59"/>
      <c r="GUI337" s="59"/>
      <c r="GUJ337" s="59"/>
      <c r="GUK337" s="59"/>
      <c r="GUL337" s="59"/>
      <c r="GUM337" s="59"/>
      <c r="GUR337" s="59"/>
      <c r="GUW337" s="59"/>
      <c r="GVO337" s="315"/>
      <c r="GVP337" s="59"/>
      <c r="GVQ337" s="59"/>
      <c r="GVR337" s="59"/>
      <c r="GVS337" s="59"/>
      <c r="GVT337" s="59"/>
      <c r="GVU337" s="59"/>
      <c r="GVV337" s="59"/>
      <c r="GVW337" s="59"/>
      <c r="GVX337" s="59"/>
      <c r="GVY337" s="59"/>
      <c r="GWD337" s="59"/>
      <c r="GWI337" s="59"/>
      <c r="GXA337" s="315"/>
      <c r="GXB337" s="59"/>
      <c r="GXC337" s="59"/>
      <c r="GXD337" s="59"/>
      <c r="GXE337" s="59"/>
      <c r="GXF337" s="59"/>
      <c r="GXG337" s="59"/>
      <c r="GXH337" s="59"/>
      <c r="GXI337" s="59"/>
      <c r="GXJ337" s="59"/>
      <c r="GXK337" s="59"/>
      <c r="GXP337" s="59"/>
      <c r="GXU337" s="59"/>
      <c r="GYM337" s="315"/>
      <c r="GYN337" s="59"/>
      <c r="GYO337" s="59"/>
      <c r="GYP337" s="59"/>
      <c r="GYQ337" s="59"/>
      <c r="GYR337" s="59"/>
      <c r="GYS337" s="59"/>
      <c r="GYT337" s="59"/>
      <c r="GYU337" s="59"/>
      <c r="GYV337" s="59"/>
      <c r="GYW337" s="59"/>
      <c r="GZB337" s="59"/>
      <c r="GZG337" s="59"/>
      <c r="GZY337" s="315"/>
      <c r="GZZ337" s="59"/>
      <c r="HAA337" s="59"/>
      <c r="HAB337" s="59"/>
      <c r="HAC337" s="59"/>
      <c r="HAD337" s="59"/>
      <c r="HAE337" s="59"/>
      <c r="HAF337" s="59"/>
      <c r="HAG337" s="59"/>
      <c r="HAH337" s="59"/>
      <c r="HAI337" s="59"/>
      <c r="HAN337" s="59"/>
      <c r="HAS337" s="59"/>
      <c r="HBK337" s="315"/>
      <c r="HBL337" s="59"/>
      <c r="HBM337" s="59"/>
      <c r="HBN337" s="59"/>
      <c r="HBO337" s="59"/>
      <c r="HBP337" s="59"/>
      <c r="HBQ337" s="59"/>
      <c r="HBR337" s="59"/>
      <c r="HBS337" s="59"/>
      <c r="HBT337" s="59"/>
      <c r="HBU337" s="59"/>
      <c r="HBZ337" s="59"/>
      <c r="HCE337" s="59"/>
      <c r="HCW337" s="315"/>
      <c r="HCX337" s="59"/>
      <c r="HCY337" s="59"/>
      <c r="HCZ337" s="59"/>
      <c r="HDA337" s="59"/>
      <c r="HDB337" s="59"/>
      <c r="HDC337" s="59"/>
      <c r="HDD337" s="59"/>
      <c r="HDE337" s="59"/>
      <c r="HDF337" s="59"/>
      <c r="HDG337" s="59"/>
      <c r="HDL337" s="59"/>
      <c r="HDQ337" s="59"/>
      <c r="HEI337" s="315"/>
      <c r="HEJ337" s="59"/>
      <c r="HEK337" s="59"/>
      <c r="HEL337" s="59"/>
      <c r="HEM337" s="59"/>
      <c r="HEN337" s="59"/>
      <c r="HEO337" s="59"/>
      <c r="HEP337" s="59"/>
      <c r="HEQ337" s="59"/>
      <c r="HER337" s="59"/>
      <c r="HES337" s="59"/>
      <c r="HEX337" s="59"/>
      <c r="HFC337" s="59"/>
      <c r="HFU337" s="315"/>
      <c r="HFV337" s="59"/>
      <c r="HFW337" s="59"/>
      <c r="HFX337" s="59"/>
      <c r="HFY337" s="59"/>
      <c r="HFZ337" s="59"/>
      <c r="HGA337" s="59"/>
      <c r="HGB337" s="59"/>
      <c r="HGC337" s="59"/>
      <c r="HGD337" s="59"/>
      <c r="HGE337" s="59"/>
      <c r="HGJ337" s="59"/>
      <c r="HGO337" s="59"/>
      <c r="HHG337" s="315"/>
      <c r="HHH337" s="59"/>
      <c r="HHI337" s="59"/>
      <c r="HHJ337" s="59"/>
      <c r="HHK337" s="59"/>
      <c r="HHL337" s="59"/>
      <c r="HHM337" s="59"/>
      <c r="HHN337" s="59"/>
      <c r="HHO337" s="59"/>
      <c r="HHP337" s="59"/>
      <c r="HHQ337" s="59"/>
      <c r="HHV337" s="59"/>
      <c r="HIA337" s="59"/>
      <c r="HIS337" s="315"/>
      <c r="HIT337" s="59"/>
      <c r="HIU337" s="59"/>
      <c r="HIV337" s="59"/>
      <c r="HIW337" s="59"/>
      <c r="HIX337" s="59"/>
      <c r="HIY337" s="59"/>
      <c r="HIZ337" s="59"/>
      <c r="HJA337" s="59"/>
      <c r="HJB337" s="59"/>
      <c r="HJC337" s="59"/>
      <c r="HJH337" s="59"/>
      <c r="HJM337" s="59"/>
      <c r="HKE337" s="315"/>
      <c r="HKF337" s="59"/>
      <c r="HKG337" s="59"/>
      <c r="HKH337" s="59"/>
      <c r="HKI337" s="59"/>
      <c r="HKJ337" s="59"/>
      <c r="HKK337" s="59"/>
      <c r="HKL337" s="59"/>
      <c r="HKM337" s="59"/>
      <c r="HKN337" s="59"/>
      <c r="HKO337" s="59"/>
      <c r="HKT337" s="59"/>
      <c r="HKY337" s="59"/>
      <c r="HLQ337" s="315"/>
      <c r="HLR337" s="59"/>
      <c r="HLS337" s="59"/>
      <c r="HLT337" s="59"/>
      <c r="HLU337" s="59"/>
      <c r="HLV337" s="59"/>
      <c r="HLW337" s="59"/>
      <c r="HLX337" s="59"/>
      <c r="HLY337" s="59"/>
      <c r="HLZ337" s="59"/>
      <c r="HMA337" s="59"/>
      <c r="HMF337" s="59"/>
      <c r="HMK337" s="59"/>
      <c r="HNC337" s="315"/>
      <c r="HND337" s="59"/>
      <c r="HNE337" s="59"/>
      <c r="HNF337" s="59"/>
      <c r="HNG337" s="59"/>
      <c r="HNH337" s="59"/>
      <c r="HNI337" s="59"/>
      <c r="HNJ337" s="59"/>
      <c r="HNK337" s="59"/>
      <c r="HNL337" s="59"/>
      <c r="HNM337" s="59"/>
      <c r="HNR337" s="59"/>
      <c r="HNW337" s="59"/>
      <c r="HOO337" s="315"/>
      <c r="HOP337" s="59"/>
      <c r="HOQ337" s="59"/>
      <c r="HOR337" s="59"/>
      <c r="HOS337" s="59"/>
      <c r="HOT337" s="59"/>
      <c r="HOU337" s="59"/>
      <c r="HOV337" s="59"/>
      <c r="HOW337" s="59"/>
      <c r="HOX337" s="59"/>
      <c r="HOY337" s="59"/>
      <c r="HPD337" s="59"/>
      <c r="HPI337" s="59"/>
      <c r="HQA337" s="315"/>
      <c r="HQB337" s="59"/>
      <c r="HQC337" s="59"/>
      <c r="HQD337" s="59"/>
      <c r="HQE337" s="59"/>
      <c r="HQF337" s="59"/>
      <c r="HQG337" s="59"/>
      <c r="HQH337" s="59"/>
      <c r="HQI337" s="59"/>
      <c r="HQJ337" s="59"/>
      <c r="HQK337" s="59"/>
      <c r="HQP337" s="59"/>
      <c r="HQU337" s="59"/>
      <c r="HRM337" s="315"/>
      <c r="HRN337" s="59"/>
      <c r="HRO337" s="59"/>
      <c r="HRP337" s="59"/>
      <c r="HRQ337" s="59"/>
      <c r="HRR337" s="59"/>
      <c r="HRS337" s="59"/>
      <c r="HRT337" s="59"/>
      <c r="HRU337" s="59"/>
      <c r="HRV337" s="59"/>
      <c r="HRW337" s="59"/>
      <c r="HSB337" s="59"/>
      <c r="HSG337" s="59"/>
      <c r="HSY337" s="315"/>
      <c r="HSZ337" s="59"/>
      <c r="HTA337" s="59"/>
      <c r="HTB337" s="59"/>
      <c r="HTC337" s="59"/>
      <c r="HTD337" s="59"/>
      <c r="HTE337" s="59"/>
      <c r="HTF337" s="59"/>
      <c r="HTG337" s="59"/>
      <c r="HTH337" s="59"/>
      <c r="HTI337" s="59"/>
      <c r="HTN337" s="59"/>
      <c r="HTS337" s="59"/>
      <c r="HUK337" s="315"/>
      <c r="HUL337" s="59"/>
      <c r="HUM337" s="59"/>
      <c r="HUN337" s="59"/>
      <c r="HUO337" s="59"/>
      <c r="HUP337" s="59"/>
      <c r="HUQ337" s="59"/>
      <c r="HUR337" s="59"/>
      <c r="HUS337" s="59"/>
      <c r="HUT337" s="59"/>
      <c r="HUU337" s="59"/>
      <c r="HUZ337" s="59"/>
      <c r="HVE337" s="59"/>
      <c r="HVW337" s="315"/>
      <c r="HVX337" s="59"/>
      <c r="HVY337" s="59"/>
      <c r="HVZ337" s="59"/>
      <c r="HWA337" s="59"/>
      <c r="HWB337" s="59"/>
      <c r="HWC337" s="59"/>
      <c r="HWD337" s="59"/>
      <c r="HWE337" s="59"/>
      <c r="HWF337" s="59"/>
      <c r="HWG337" s="59"/>
      <c r="HWL337" s="59"/>
      <c r="HWQ337" s="59"/>
      <c r="HXI337" s="315"/>
      <c r="HXJ337" s="59"/>
      <c r="HXK337" s="59"/>
      <c r="HXL337" s="59"/>
      <c r="HXM337" s="59"/>
      <c r="HXN337" s="59"/>
      <c r="HXO337" s="59"/>
      <c r="HXP337" s="59"/>
      <c r="HXQ337" s="59"/>
      <c r="HXR337" s="59"/>
      <c r="HXS337" s="59"/>
      <c r="HXX337" s="59"/>
      <c r="HYC337" s="59"/>
      <c r="HYU337" s="315"/>
      <c r="HYV337" s="59"/>
      <c r="HYW337" s="59"/>
      <c r="HYX337" s="59"/>
      <c r="HYY337" s="59"/>
      <c r="HYZ337" s="59"/>
      <c r="HZA337" s="59"/>
      <c r="HZB337" s="59"/>
      <c r="HZC337" s="59"/>
      <c r="HZD337" s="59"/>
      <c r="HZE337" s="59"/>
      <c r="HZJ337" s="59"/>
      <c r="HZO337" s="59"/>
      <c r="IAG337" s="315"/>
      <c r="IAH337" s="59"/>
      <c r="IAI337" s="59"/>
      <c r="IAJ337" s="59"/>
      <c r="IAK337" s="59"/>
      <c r="IAL337" s="59"/>
      <c r="IAM337" s="59"/>
      <c r="IAN337" s="59"/>
      <c r="IAO337" s="59"/>
      <c r="IAP337" s="59"/>
      <c r="IAQ337" s="59"/>
      <c r="IAV337" s="59"/>
      <c r="IBA337" s="59"/>
      <c r="IBS337" s="315"/>
      <c r="IBT337" s="59"/>
      <c r="IBU337" s="59"/>
      <c r="IBV337" s="59"/>
      <c r="IBW337" s="59"/>
      <c r="IBX337" s="59"/>
      <c r="IBY337" s="59"/>
      <c r="IBZ337" s="59"/>
      <c r="ICA337" s="59"/>
      <c r="ICB337" s="59"/>
      <c r="ICC337" s="59"/>
      <c r="ICH337" s="59"/>
      <c r="ICM337" s="59"/>
      <c r="IDE337" s="315"/>
      <c r="IDF337" s="59"/>
      <c r="IDG337" s="59"/>
      <c r="IDH337" s="59"/>
      <c r="IDI337" s="59"/>
      <c r="IDJ337" s="59"/>
      <c r="IDK337" s="59"/>
      <c r="IDL337" s="59"/>
      <c r="IDM337" s="59"/>
      <c r="IDN337" s="59"/>
      <c r="IDO337" s="59"/>
      <c r="IDT337" s="59"/>
      <c r="IDY337" s="59"/>
      <c r="IEQ337" s="315"/>
      <c r="IER337" s="59"/>
      <c r="IES337" s="59"/>
      <c r="IET337" s="59"/>
      <c r="IEU337" s="59"/>
      <c r="IEV337" s="59"/>
      <c r="IEW337" s="59"/>
      <c r="IEX337" s="59"/>
      <c r="IEY337" s="59"/>
      <c r="IEZ337" s="59"/>
      <c r="IFA337" s="59"/>
      <c r="IFF337" s="59"/>
      <c r="IFK337" s="59"/>
      <c r="IGC337" s="315"/>
      <c r="IGD337" s="59"/>
      <c r="IGE337" s="59"/>
      <c r="IGF337" s="59"/>
      <c r="IGG337" s="59"/>
      <c r="IGH337" s="59"/>
      <c r="IGI337" s="59"/>
      <c r="IGJ337" s="59"/>
      <c r="IGK337" s="59"/>
      <c r="IGL337" s="59"/>
      <c r="IGM337" s="59"/>
      <c r="IGR337" s="59"/>
      <c r="IGW337" s="59"/>
      <c r="IHO337" s="315"/>
      <c r="IHP337" s="59"/>
      <c r="IHQ337" s="59"/>
      <c r="IHR337" s="59"/>
      <c r="IHS337" s="59"/>
      <c r="IHT337" s="59"/>
      <c r="IHU337" s="59"/>
      <c r="IHV337" s="59"/>
      <c r="IHW337" s="59"/>
      <c r="IHX337" s="59"/>
      <c r="IHY337" s="59"/>
      <c r="IID337" s="59"/>
      <c r="III337" s="59"/>
      <c r="IJA337" s="315"/>
      <c r="IJB337" s="59"/>
      <c r="IJC337" s="59"/>
      <c r="IJD337" s="59"/>
      <c r="IJE337" s="59"/>
      <c r="IJF337" s="59"/>
      <c r="IJG337" s="59"/>
      <c r="IJH337" s="59"/>
      <c r="IJI337" s="59"/>
      <c r="IJJ337" s="59"/>
      <c r="IJK337" s="59"/>
      <c r="IJP337" s="59"/>
      <c r="IJU337" s="59"/>
      <c r="IKM337" s="315"/>
      <c r="IKN337" s="59"/>
      <c r="IKO337" s="59"/>
      <c r="IKP337" s="59"/>
      <c r="IKQ337" s="59"/>
      <c r="IKR337" s="59"/>
      <c r="IKS337" s="59"/>
      <c r="IKT337" s="59"/>
      <c r="IKU337" s="59"/>
      <c r="IKV337" s="59"/>
      <c r="IKW337" s="59"/>
      <c r="ILB337" s="59"/>
      <c r="ILG337" s="59"/>
      <c r="ILY337" s="315"/>
      <c r="ILZ337" s="59"/>
      <c r="IMA337" s="59"/>
      <c r="IMB337" s="59"/>
      <c r="IMC337" s="59"/>
      <c r="IMD337" s="59"/>
      <c r="IME337" s="59"/>
      <c r="IMF337" s="59"/>
      <c r="IMG337" s="59"/>
      <c r="IMH337" s="59"/>
      <c r="IMI337" s="59"/>
      <c r="IMN337" s="59"/>
      <c r="IMS337" s="59"/>
      <c r="INK337" s="315"/>
      <c r="INL337" s="59"/>
      <c r="INM337" s="59"/>
      <c r="INN337" s="59"/>
      <c r="INO337" s="59"/>
      <c r="INP337" s="59"/>
      <c r="INQ337" s="59"/>
      <c r="INR337" s="59"/>
      <c r="INS337" s="59"/>
      <c r="INT337" s="59"/>
      <c r="INU337" s="59"/>
      <c r="INZ337" s="59"/>
      <c r="IOE337" s="59"/>
      <c r="IOW337" s="315"/>
      <c r="IOX337" s="59"/>
      <c r="IOY337" s="59"/>
      <c r="IOZ337" s="59"/>
      <c r="IPA337" s="59"/>
      <c r="IPB337" s="59"/>
      <c r="IPC337" s="59"/>
      <c r="IPD337" s="59"/>
      <c r="IPE337" s="59"/>
      <c r="IPF337" s="59"/>
      <c r="IPG337" s="59"/>
      <c r="IPL337" s="59"/>
      <c r="IPQ337" s="59"/>
      <c r="IQI337" s="315"/>
      <c r="IQJ337" s="59"/>
      <c r="IQK337" s="59"/>
      <c r="IQL337" s="59"/>
      <c r="IQM337" s="59"/>
      <c r="IQN337" s="59"/>
      <c r="IQO337" s="59"/>
      <c r="IQP337" s="59"/>
      <c r="IQQ337" s="59"/>
      <c r="IQR337" s="59"/>
      <c r="IQS337" s="59"/>
      <c r="IQX337" s="59"/>
      <c r="IRC337" s="59"/>
      <c r="IRU337" s="315"/>
      <c r="IRV337" s="59"/>
      <c r="IRW337" s="59"/>
      <c r="IRX337" s="59"/>
      <c r="IRY337" s="59"/>
      <c r="IRZ337" s="59"/>
      <c r="ISA337" s="59"/>
      <c r="ISB337" s="59"/>
      <c r="ISC337" s="59"/>
      <c r="ISD337" s="59"/>
      <c r="ISE337" s="59"/>
      <c r="ISJ337" s="59"/>
      <c r="ISO337" s="59"/>
      <c r="ITG337" s="315"/>
      <c r="ITH337" s="59"/>
      <c r="ITI337" s="59"/>
      <c r="ITJ337" s="59"/>
      <c r="ITK337" s="59"/>
      <c r="ITL337" s="59"/>
      <c r="ITM337" s="59"/>
      <c r="ITN337" s="59"/>
      <c r="ITO337" s="59"/>
      <c r="ITP337" s="59"/>
      <c r="ITQ337" s="59"/>
      <c r="ITV337" s="59"/>
      <c r="IUA337" s="59"/>
      <c r="IUS337" s="315"/>
      <c r="IUT337" s="59"/>
      <c r="IUU337" s="59"/>
      <c r="IUV337" s="59"/>
      <c r="IUW337" s="59"/>
      <c r="IUX337" s="59"/>
      <c r="IUY337" s="59"/>
      <c r="IUZ337" s="59"/>
      <c r="IVA337" s="59"/>
      <c r="IVB337" s="59"/>
      <c r="IVC337" s="59"/>
      <c r="IVH337" s="59"/>
      <c r="IVM337" s="59"/>
      <c r="IWE337" s="315"/>
      <c r="IWF337" s="59"/>
      <c r="IWG337" s="59"/>
      <c r="IWH337" s="59"/>
      <c r="IWI337" s="59"/>
      <c r="IWJ337" s="59"/>
      <c r="IWK337" s="59"/>
      <c r="IWL337" s="59"/>
      <c r="IWM337" s="59"/>
      <c r="IWN337" s="59"/>
      <c r="IWO337" s="59"/>
      <c r="IWT337" s="59"/>
      <c r="IWY337" s="59"/>
      <c r="IXQ337" s="315"/>
      <c r="IXR337" s="59"/>
      <c r="IXS337" s="59"/>
      <c r="IXT337" s="59"/>
      <c r="IXU337" s="59"/>
      <c r="IXV337" s="59"/>
      <c r="IXW337" s="59"/>
      <c r="IXX337" s="59"/>
      <c r="IXY337" s="59"/>
      <c r="IXZ337" s="59"/>
      <c r="IYA337" s="59"/>
      <c r="IYF337" s="59"/>
      <c r="IYK337" s="59"/>
      <c r="IZC337" s="315"/>
      <c r="IZD337" s="59"/>
      <c r="IZE337" s="59"/>
      <c r="IZF337" s="59"/>
      <c r="IZG337" s="59"/>
      <c r="IZH337" s="59"/>
      <c r="IZI337" s="59"/>
      <c r="IZJ337" s="59"/>
      <c r="IZK337" s="59"/>
      <c r="IZL337" s="59"/>
      <c r="IZM337" s="59"/>
      <c r="IZR337" s="59"/>
      <c r="IZW337" s="59"/>
      <c r="JAO337" s="315"/>
      <c r="JAP337" s="59"/>
      <c r="JAQ337" s="59"/>
      <c r="JAR337" s="59"/>
      <c r="JAS337" s="59"/>
      <c r="JAT337" s="59"/>
      <c r="JAU337" s="59"/>
      <c r="JAV337" s="59"/>
      <c r="JAW337" s="59"/>
      <c r="JAX337" s="59"/>
      <c r="JAY337" s="59"/>
      <c r="JBD337" s="59"/>
      <c r="JBI337" s="59"/>
      <c r="JCA337" s="315"/>
      <c r="JCB337" s="59"/>
      <c r="JCC337" s="59"/>
      <c r="JCD337" s="59"/>
      <c r="JCE337" s="59"/>
      <c r="JCF337" s="59"/>
      <c r="JCG337" s="59"/>
      <c r="JCH337" s="59"/>
      <c r="JCI337" s="59"/>
      <c r="JCJ337" s="59"/>
      <c r="JCK337" s="59"/>
      <c r="JCP337" s="59"/>
      <c r="JCU337" s="59"/>
      <c r="JDM337" s="315"/>
      <c r="JDN337" s="59"/>
      <c r="JDO337" s="59"/>
      <c r="JDP337" s="59"/>
      <c r="JDQ337" s="59"/>
      <c r="JDR337" s="59"/>
      <c r="JDS337" s="59"/>
      <c r="JDT337" s="59"/>
      <c r="JDU337" s="59"/>
      <c r="JDV337" s="59"/>
      <c r="JDW337" s="59"/>
      <c r="JEB337" s="59"/>
      <c r="JEG337" s="59"/>
      <c r="JEY337" s="315"/>
      <c r="JEZ337" s="59"/>
      <c r="JFA337" s="59"/>
      <c r="JFB337" s="59"/>
      <c r="JFC337" s="59"/>
      <c r="JFD337" s="59"/>
      <c r="JFE337" s="59"/>
      <c r="JFF337" s="59"/>
      <c r="JFG337" s="59"/>
      <c r="JFH337" s="59"/>
      <c r="JFI337" s="59"/>
      <c r="JFN337" s="59"/>
      <c r="JFS337" s="59"/>
      <c r="JGK337" s="315"/>
      <c r="JGL337" s="59"/>
      <c r="JGM337" s="59"/>
      <c r="JGN337" s="59"/>
      <c r="JGO337" s="59"/>
      <c r="JGP337" s="59"/>
      <c r="JGQ337" s="59"/>
      <c r="JGR337" s="59"/>
      <c r="JGS337" s="59"/>
      <c r="JGT337" s="59"/>
      <c r="JGU337" s="59"/>
      <c r="JGZ337" s="59"/>
      <c r="JHE337" s="59"/>
      <c r="JHW337" s="315"/>
      <c r="JHX337" s="59"/>
      <c r="JHY337" s="59"/>
      <c r="JHZ337" s="59"/>
      <c r="JIA337" s="59"/>
      <c r="JIB337" s="59"/>
      <c r="JIC337" s="59"/>
      <c r="JID337" s="59"/>
      <c r="JIE337" s="59"/>
      <c r="JIF337" s="59"/>
      <c r="JIG337" s="59"/>
      <c r="JIL337" s="59"/>
      <c r="JIQ337" s="59"/>
      <c r="JJI337" s="315"/>
      <c r="JJJ337" s="59"/>
      <c r="JJK337" s="59"/>
      <c r="JJL337" s="59"/>
      <c r="JJM337" s="59"/>
      <c r="JJN337" s="59"/>
      <c r="JJO337" s="59"/>
      <c r="JJP337" s="59"/>
      <c r="JJQ337" s="59"/>
      <c r="JJR337" s="59"/>
      <c r="JJS337" s="59"/>
      <c r="JJX337" s="59"/>
      <c r="JKC337" s="59"/>
      <c r="JKU337" s="315"/>
      <c r="JKV337" s="59"/>
      <c r="JKW337" s="59"/>
      <c r="JKX337" s="59"/>
      <c r="JKY337" s="59"/>
      <c r="JKZ337" s="59"/>
      <c r="JLA337" s="59"/>
      <c r="JLB337" s="59"/>
      <c r="JLC337" s="59"/>
      <c r="JLD337" s="59"/>
      <c r="JLE337" s="59"/>
      <c r="JLJ337" s="59"/>
      <c r="JLO337" s="59"/>
      <c r="JMG337" s="315"/>
      <c r="JMH337" s="59"/>
      <c r="JMI337" s="59"/>
      <c r="JMJ337" s="59"/>
      <c r="JMK337" s="59"/>
      <c r="JML337" s="59"/>
      <c r="JMM337" s="59"/>
      <c r="JMN337" s="59"/>
      <c r="JMO337" s="59"/>
      <c r="JMP337" s="59"/>
      <c r="JMQ337" s="59"/>
      <c r="JMV337" s="59"/>
      <c r="JNA337" s="59"/>
      <c r="JNS337" s="315"/>
      <c r="JNT337" s="59"/>
      <c r="JNU337" s="59"/>
      <c r="JNV337" s="59"/>
      <c r="JNW337" s="59"/>
      <c r="JNX337" s="59"/>
      <c r="JNY337" s="59"/>
      <c r="JNZ337" s="59"/>
      <c r="JOA337" s="59"/>
      <c r="JOB337" s="59"/>
      <c r="JOC337" s="59"/>
      <c r="JOH337" s="59"/>
      <c r="JOM337" s="59"/>
      <c r="JPE337" s="315"/>
      <c r="JPF337" s="59"/>
      <c r="JPG337" s="59"/>
      <c r="JPH337" s="59"/>
      <c r="JPI337" s="59"/>
      <c r="JPJ337" s="59"/>
      <c r="JPK337" s="59"/>
      <c r="JPL337" s="59"/>
      <c r="JPM337" s="59"/>
      <c r="JPN337" s="59"/>
      <c r="JPO337" s="59"/>
      <c r="JPT337" s="59"/>
      <c r="JPY337" s="59"/>
      <c r="JQQ337" s="315"/>
      <c r="JQR337" s="59"/>
      <c r="JQS337" s="59"/>
      <c r="JQT337" s="59"/>
      <c r="JQU337" s="59"/>
      <c r="JQV337" s="59"/>
      <c r="JQW337" s="59"/>
      <c r="JQX337" s="59"/>
      <c r="JQY337" s="59"/>
      <c r="JQZ337" s="59"/>
      <c r="JRA337" s="59"/>
      <c r="JRF337" s="59"/>
      <c r="JRK337" s="59"/>
      <c r="JSC337" s="315"/>
      <c r="JSD337" s="59"/>
      <c r="JSE337" s="59"/>
      <c r="JSF337" s="59"/>
      <c r="JSG337" s="59"/>
      <c r="JSH337" s="59"/>
      <c r="JSI337" s="59"/>
      <c r="JSJ337" s="59"/>
      <c r="JSK337" s="59"/>
      <c r="JSL337" s="59"/>
      <c r="JSM337" s="59"/>
      <c r="JSR337" s="59"/>
      <c r="JSW337" s="59"/>
      <c r="JTO337" s="315"/>
      <c r="JTP337" s="59"/>
      <c r="JTQ337" s="59"/>
      <c r="JTR337" s="59"/>
      <c r="JTS337" s="59"/>
      <c r="JTT337" s="59"/>
      <c r="JTU337" s="59"/>
      <c r="JTV337" s="59"/>
      <c r="JTW337" s="59"/>
      <c r="JTX337" s="59"/>
      <c r="JTY337" s="59"/>
      <c r="JUD337" s="59"/>
      <c r="JUI337" s="59"/>
      <c r="JVA337" s="315"/>
      <c r="JVB337" s="59"/>
      <c r="JVC337" s="59"/>
      <c r="JVD337" s="59"/>
      <c r="JVE337" s="59"/>
      <c r="JVF337" s="59"/>
      <c r="JVG337" s="59"/>
      <c r="JVH337" s="59"/>
      <c r="JVI337" s="59"/>
      <c r="JVJ337" s="59"/>
      <c r="JVK337" s="59"/>
      <c r="JVP337" s="59"/>
      <c r="JVU337" s="59"/>
      <c r="JWM337" s="315"/>
      <c r="JWN337" s="59"/>
      <c r="JWO337" s="59"/>
      <c r="JWP337" s="59"/>
      <c r="JWQ337" s="59"/>
      <c r="JWR337" s="59"/>
      <c r="JWS337" s="59"/>
      <c r="JWT337" s="59"/>
      <c r="JWU337" s="59"/>
      <c r="JWV337" s="59"/>
      <c r="JWW337" s="59"/>
      <c r="JXB337" s="59"/>
      <c r="JXG337" s="59"/>
      <c r="JXY337" s="315"/>
      <c r="JXZ337" s="59"/>
      <c r="JYA337" s="59"/>
      <c r="JYB337" s="59"/>
      <c r="JYC337" s="59"/>
      <c r="JYD337" s="59"/>
      <c r="JYE337" s="59"/>
      <c r="JYF337" s="59"/>
      <c r="JYG337" s="59"/>
      <c r="JYH337" s="59"/>
      <c r="JYI337" s="59"/>
      <c r="JYN337" s="59"/>
      <c r="JYS337" s="59"/>
      <c r="JZK337" s="315"/>
      <c r="JZL337" s="59"/>
      <c r="JZM337" s="59"/>
      <c r="JZN337" s="59"/>
      <c r="JZO337" s="59"/>
      <c r="JZP337" s="59"/>
      <c r="JZQ337" s="59"/>
      <c r="JZR337" s="59"/>
      <c r="JZS337" s="59"/>
      <c r="JZT337" s="59"/>
      <c r="JZU337" s="59"/>
      <c r="JZZ337" s="59"/>
      <c r="KAE337" s="59"/>
      <c r="KAW337" s="315"/>
      <c r="KAX337" s="59"/>
      <c r="KAY337" s="59"/>
      <c r="KAZ337" s="59"/>
      <c r="KBA337" s="59"/>
      <c r="KBB337" s="59"/>
      <c r="KBC337" s="59"/>
      <c r="KBD337" s="59"/>
      <c r="KBE337" s="59"/>
      <c r="KBF337" s="59"/>
      <c r="KBG337" s="59"/>
      <c r="KBL337" s="59"/>
      <c r="KBQ337" s="59"/>
      <c r="KCI337" s="315"/>
      <c r="KCJ337" s="59"/>
      <c r="KCK337" s="59"/>
      <c r="KCL337" s="59"/>
      <c r="KCM337" s="59"/>
      <c r="KCN337" s="59"/>
      <c r="KCO337" s="59"/>
      <c r="KCP337" s="59"/>
      <c r="KCQ337" s="59"/>
      <c r="KCR337" s="59"/>
      <c r="KCS337" s="59"/>
      <c r="KCX337" s="59"/>
      <c r="KDC337" s="59"/>
      <c r="KDU337" s="315"/>
      <c r="KDV337" s="59"/>
      <c r="KDW337" s="59"/>
      <c r="KDX337" s="59"/>
      <c r="KDY337" s="59"/>
      <c r="KDZ337" s="59"/>
      <c r="KEA337" s="59"/>
      <c r="KEB337" s="59"/>
      <c r="KEC337" s="59"/>
      <c r="KED337" s="59"/>
      <c r="KEE337" s="59"/>
      <c r="KEJ337" s="59"/>
      <c r="KEO337" s="59"/>
      <c r="KFG337" s="315"/>
      <c r="KFH337" s="59"/>
      <c r="KFI337" s="59"/>
      <c r="KFJ337" s="59"/>
      <c r="KFK337" s="59"/>
      <c r="KFL337" s="59"/>
      <c r="KFM337" s="59"/>
      <c r="KFN337" s="59"/>
      <c r="KFO337" s="59"/>
      <c r="KFP337" s="59"/>
      <c r="KFQ337" s="59"/>
      <c r="KFV337" s="59"/>
      <c r="KGA337" s="59"/>
      <c r="KGS337" s="315"/>
      <c r="KGT337" s="59"/>
      <c r="KGU337" s="59"/>
      <c r="KGV337" s="59"/>
      <c r="KGW337" s="59"/>
      <c r="KGX337" s="59"/>
      <c r="KGY337" s="59"/>
      <c r="KGZ337" s="59"/>
      <c r="KHA337" s="59"/>
      <c r="KHB337" s="59"/>
      <c r="KHC337" s="59"/>
      <c r="KHH337" s="59"/>
      <c r="KHM337" s="59"/>
      <c r="KIE337" s="315"/>
      <c r="KIF337" s="59"/>
      <c r="KIG337" s="59"/>
      <c r="KIH337" s="59"/>
      <c r="KII337" s="59"/>
      <c r="KIJ337" s="59"/>
      <c r="KIK337" s="59"/>
      <c r="KIL337" s="59"/>
      <c r="KIM337" s="59"/>
      <c r="KIN337" s="59"/>
      <c r="KIO337" s="59"/>
      <c r="KIT337" s="59"/>
      <c r="KIY337" s="59"/>
      <c r="KJQ337" s="315"/>
      <c r="KJR337" s="59"/>
      <c r="KJS337" s="59"/>
      <c r="KJT337" s="59"/>
      <c r="KJU337" s="59"/>
      <c r="KJV337" s="59"/>
      <c r="KJW337" s="59"/>
      <c r="KJX337" s="59"/>
      <c r="KJY337" s="59"/>
      <c r="KJZ337" s="59"/>
      <c r="KKA337" s="59"/>
      <c r="KKF337" s="59"/>
      <c r="KKK337" s="59"/>
      <c r="KLC337" s="315"/>
      <c r="KLD337" s="59"/>
      <c r="KLE337" s="59"/>
      <c r="KLF337" s="59"/>
      <c r="KLG337" s="59"/>
      <c r="KLH337" s="59"/>
      <c r="KLI337" s="59"/>
      <c r="KLJ337" s="59"/>
      <c r="KLK337" s="59"/>
      <c r="KLL337" s="59"/>
      <c r="KLM337" s="59"/>
      <c r="KLR337" s="59"/>
      <c r="KLW337" s="59"/>
      <c r="KMO337" s="315"/>
      <c r="KMP337" s="59"/>
      <c r="KMQ337" s="59"/>
      <c r="KMR337" s="59"/>
      <c r="KMS337" s="59"/>
      <c r="KMT337" s="59"/>
      <c r="KMU337" s="59"/>
      <c r="KMV337" s="59"/>
      <c r="KMW337" s="59"/>
      <c r="KMX337" s="59"/>
      <c r="KMY337" s="59"/>
      <c r="KND337" s="59"/>
      <c r="KNI337" s="59"/>
      <c r="KOA337" s="315"/>
      <c r="KOB337" s="59"/>
      <c r="KOC337" s="59"/>
      <c r="KOD337" s="59"/>
      <c r="KOE337" s="59"/>
      <c r="KOF337" s="59"/>
      <c r="KOG337" s="59"/>
      <c r="KOH337" s="59"/>
      <c r="KOI337" s="59"/>
      <c r="KOJ337" s="59"/>
      <c r="KOK337" s="59"/>
      <c r="KOP337" s="59"/>
      <c r="KOU337" s="59"/>
      <c r="KPM337" s="315"/>
      <c r="KPN337" s="59"/>
      <c r="KPO337" s="59"/>
      <c r="KPP337" s="59"/>
      <c r="KPQ337" s="59"/>
      <c r="KPR337" s="59"/>
      <c r="KPS337" s="59"/>
      <c r="KPT337" s="59"/>
      <c r="KPU337" s="59"/>
      <c r="KPV337" s="59"/>
      <c r="KPW337" s="59"/>
      <c r="KQB337" s="59"/>
      <c r="KQG337" s="59"/>
      <c r="KQY337" s="315"/>
      <c r="KQZ337" s="59"/>
      <c r="KRA337" s="59"/>
      <c r="KRB337" s="59"/>
      <c r="KRC337" s="59"/>
      <c r="KRD337" s="59"/>
      <c r="KRE337" s="59"/>
      <c r="KRF337" s="59"/>
      <c r="KRG337" s="59"/>
      <c r="KRH337" s="59"/>
      <c r="KRI337" s="59"/>
      <c r="KRN337" s="59"/>
      <c r="KRS337" s="59"/>
      <c r="KSK337" s="315"/>
      <c r="KSL337" s="59"/>
      <c r="KSM337" s="59"/>
      <c r="KSN337" s="59"/>
      <c r="KSO337" s="59"/>
      <c r="KSP337" s="59"/>
      <c r="KSQ337" s="59"/>
      <c r="KSR337" s="59"/>
      <c r="KSS337" s="59"/>
      <c r="KST337" s="59"/>
      <c r="KSU337" s="59"/>
      <c r="KSZ337" s="59"/>
      <c r="KTE337" s="59"/>
      <c r="KTW337" s="315"/>
      <c r="KTX337" s="59"/>
      <c r="KTY337" s="59"/>
      <c r="KTZ337" s="59"/>
      <c r="KUA337" s="59"/>
      <c r="KUB337" s="59"/>
      <c r="KUC337" s="59"/>
      <c r="KUD337" s="59"/>
      <c r="KUE337" s="59"/>
      <c r="KUF337" s="59"/>
      <c r="KUG337" s="59"/>
      <c r="KUL337" s="59"/>
      <c r="KUQ337" s="59"/>
      <c r="KVI337" s="315"/>
      <c r="KVJ337" s="59"/>
      <c r="KVK337" s="59"/>
      <c r="KVL337" s="59"/>
      <c r="KVM337" s="59"/>
      <c r="KVN337" s="59"/>
      <c r="KVO337" s="59"/>
      <c r="KVP337" s="59"/>
      <c r="KVQ337" s="59"/>
      <c r="KVR337" s="59"/>
      <c r="KVS337" s="59"/>
      <c r="KVX337" s="59"/>
      <c r="KWC337" s="59"/>
      <c r="KWU337" s="315"/>
      <c r="KWV337" s="59"/>
      <c r="KWW337" s="59"/>
      <c r="KWX337" s="59"/>
      <c r="KWY337" s="59"/>
      <c r="KWZ337" s="59"/>
      <c r="KXA337" s="59"/>
      <c r="KXB337" s="59"/>
      <c r="KXC337" s="59"/>
      <c r="KXD337" s="59"/>
      <c r="KXE337" s="59"/>
      <c r="KXJ337" s="59"/>
      <c r="KXO337" s="59"/>
      <c r="KYG337" s="315"/>
      <c r="KYH337" s="59"/>
      <c r="KYI337" s="59"/>
      <c r="KYJ337" s="59"/>
      <c r="KYK337" s="59"/>
      <c r="KYL337" s="59"/>
      <c r="KYM337" s="59"/>
      <c r="KYN337" s="59"/>
      <c r="KYO337" s="59"/>
      <c r="KYP337" s="59"/>
      <c r="KYQ337" s="59"/>
      <c r="KYV337" s="59"/>
      <c r="KZA337" s="59"/>
      <c r="KZS337" s="315"/>
      <c r="KZT337" s="59"/>
      <c r="KZU337" s="59"/>
      <c r="KZV337" s="59"/>
      <c r="KZW337" s="59"/>
      <c r="KZX337" s="59"/>
      <c r="KZY337" s="59"/>
      <c r="KZZ337" s="59"/>
      <c r="LAA337" s="59"/>
      <c r="LAB337" s="59"/>
      <c r="LAC337" s="59"/>
      <c r="LAH337" s="59"/>
      <c r="LAM337" s="59"/>
      <c r="LBE337" s="315"/>
      <c r="LBF337" s="59"/>
      <c r="LBG337" s="59"/>
      <c r="LBH337" s="59"/>
      <c r="LBI337" s="59"/>
      <c r="LBJ337" s="59"/>
      <c r="LBK337" s="59"/>
      <c r="LBL337" s="59"/>
      <c r="LBM337" s="59"/>
      <c r="LBN337" s="59"/>
      <c r="LBO337" s="59"/>
      <c r="LBT337" s="59"/>
      <c r="LBY337" s="59"/>
      <c r="LCQ337" s="315"/>
      <c r="LCR337" s="59"/>
      <c r="LCS337" s="59"/>
      <c r="LCT337" s="59"/>
      <c r="LCU337" s="59"/>
      <c r="LCV337" s="59"/>
      <c r="LCW337" s="59"/>
      <c r="LCX337" s="59"/>
      <c r="LCY337" s="59"/>
      <c r="LCZ337" s="59"/>
      <c r="LDA337" s="59"/>
      <c r="LDF337" s="59"/>
      <c r="LDK337" s="59"/>
      <c r="LEC337" s="315"/>
      <c r="LED337" s="59"/>
      <c r="LEE337" s="59"/>
      <c r="LEF337" s="59"/>
      <c r="LEG337" s="59"/>
      <c r="LEH337" s="59"/>
      <c r="LEI337" s="59"/>
      <c r="LEJ337" s="59"/>
      <c r="LEK337" s="59"/>
      <c r="LEL337" s="59"/>
      <c r="LEM337" s="59"/>
      <c r="LER337" s="59"/>
      <c r="LEW337" s="59"/>
      <c r="LFO337" s="315"/>
      <c r="LFP337" s="59"/>
      <c r="LFQ337" s="59"/>
      <c r="LFR337" s="59"/>
      <c r="LFS337" s="59"/>
      <c r="LFT337" s="59"/>
      <c r="LFU337" s="59"/>
      <c r="LFV337" s="59"/>
      <c r="LFW337" s="59"/>
      <c r="LFX337" s="59"/>
      <c r="LFY337" s="59"/>
      <c r="LGD337" s="59"/>
      <c r="LGI337" s="59"/>
      <c r="LHA337" s="315"/>
      <c r="LHB337" s="59"/>
      <c r="LHC337" s="59"/>
      <c r="LHD337" s="59"/>
      <c r="LHE337" s="59"/>
      <c r="LHF337" s="59"/>
      <c r="LHG337" s="59"/>
      <c r="LHH337" s="59"/>
      <c r="LHI337" s="59"/>
      <c r="LHJ337" s="59"/>
      <c r="LHK337" s="59"/>
      <c r="LHP337" s="59"/>
      <c r="LHU337" s="59"/>
      <c r="LIM337" s="315"/>
      <c r="LIN337" s="59"/>
      <c r="LIO337" s="59"/>
      <c r="LIP337" s="59"/>
      <c r="LIQ337" s="59"/>
      <c r="LIR337" s="59"/>
      <c r="LIS337" s="59"/>
      <c r="LIT337" s="59"/>
      <c r="LIU337" s="59"/>
      <c r="LIV337" s="59"/>
      <c r="LIW337" s="59"/>
      <c r="LJB337" s="59"/>
      <c r="LJG337" s="59"/>
      <c r="LJY337" s="315"/>
      <c r="LJZ337" s="59"/>
      <c r="LKA337" s="59"/>
      <c r="LKB337" s="59"/>
      <c r="LKC337" s="59"/>
      <c r="LKD337" s="59"/>
      <c r="LKE337" s="59"/>
      <c r="LKF337" s="59"/>
      <c r="LKG337" s="59"/>
      <c r="LKH337" s="59"/>
      <c r="LKI337" s="59"/>
      <c r="LKN337" s="59"/>
      <c r="LKS337" s="59"/>
      <c r="LLK337" s="315"/>
      <c r="LLL337" s="59"/>
      <c r="LLM337" s="59"/>
      <c r="LLN337" s="59"/>
      <c r="LLO337" s="59"/>
      <c r="LLP337" s="59"/>
      <c r="LLQ337" s="59"/>
      <c r="LLR337" s="59"/>
      <c r="LLS337" s="59"/>
      <c r="LLT337" s="59"/>
      <c r="LLU337" s="59"/>
      <c r="LLZ337" s="59"/>
      <c r="LME337" s="59"/>
      <c r="LMW337" s="315"/>
      <c r="LMX337" s="59"/>
      <c r="LMY337" s="59"/>
      <c r="LMZ337" s="59"/>
      <c r="LNA337" s="59"/>
      <c r="LNB337" s="59"/>
      <c r="LNC337" s="59"/>
      <c r="LND337" s="59"/>
      <c r="LNE337" s="59"/>
      <c r="LNF337" s="59"/>
      <c r="LNG337" s="59"/>
      <c r="LNL337" s="59"/>
      <c r="LNQ337" s="59"/>
      <c r="LOI337" s="315"/>
      <c r="LOJ337" s="59"/>
      <c r="LOK337" s="59"/>
      <c r="LOL337" s="59"/>
      <c r="LOM337" s="59"/>
      <c r="LON337" s="59"/>
      <c r="LOO337" s="59"/>
      <c r="LOP337" s="59"/>
      <c r="LOQ337" s="59"/>
      <c r="LOR337" s="59"/>
      <c r="LOS337" s="59"/>
      <c r="LOX337" s="59"/>
      <c r="LPC337" s="59"/>
      <c r="LPU337" s="315"/>
      <c r="LPV337" s="59"/>
      <c r="LPW337" s="59"/>
      <c r="LPX337" s="59"/>
      <c r="LPY337" s="59"/>
      <c r="LPZ337" s="59"/>
      <c r="LQA337" s="59"/>
      <c r="LQB337" s="59"/>
      <c r="LQC337" s="59"/>
      <c r="LQD337" s="59"/>
      <c r="LQE337" s="59"/>
      <c r="LQJ337" s="59"/>
      <c r="LQO337" s="59"/>
      <c r="LRG337" s="315"/>
      <c r="LRH337" s="59"/>
      <c r="LRI337" s="59"/>
      <c r="LRJ337" s="59"/>
      <c r="LRK337" s="59"/>
      <c r="LRL337" s="59"/>
      <c r="LRM337" s="59"/>
      <c r="LRN337" s="59"/>
      <c r="LRO337" s="59"/>
      <c r="LRP337" s="59"/>
      <c r="LRQ337" s="59"/>
      <c r="LRV337" s="59"/>
      <c r="LSA337" s="59"/>
      <c r="LSS337" s="315"/>
      <c r="LST337" s="59"/>
      <c r="LSU337" s="59"/>
      <c r="LSV337" s="59"/>
      <c r="LSW337" s="59"/>
      <c r="LSX337" s="59"/>
      <c r="LSY337" s="59"/>
      <c r="LSZ337" s="59"/>
      <c r="LTA337" s="59"/>
      <c r="LTB337" s="59"/>
      <c r="LTC337" s="59"/>
      <c r="LTH337" s="59"/>
      <c r="LTM337" s="59"/>
      <c r="LUE337" s="315"/>
      <c r="LUF337" s="59"/>
      <c r="LUG337" s="59"/>
      <c r="LUH337" s="59"/>
      <c r="LUI337" s="59"/>
      <c r="LUJ337" s="59"/>
      <c r="LUK337" s="59"/>
      <c r="LUL337" s="59"/>
      <c r="LUM337" s="59"/>
      <c r="LUN337" s="59"/>
      <c r="LUO337" s="59"/>
      <c r="LUT337" s="59"/>
      <c r="LUY337" s="59"/>
      <c r="LVQ337" s="315"/>
      <c r="LVR337" s="59"/>
      <c r="LVS337" s="59"/>
      <c r="LVT337" s="59"/>
      <c r="LVU337" s="59"/>
      <c r="LVV337" s="59"/>
      <c r="LVW337" s="59"/>
      <c r="LVX337" s="59"/>
      <c r="LVY337" s="59"/>
      <c r="LVZ337" s="59"/>
      <c r="LWA337" s="59"/>
      <c r="LWF337" s="59"/>
      <c r="LWK337" s="59"/>
      <c r="LXC337" s="315"/>
      <c r="LXD337" s="59"/>
      <c r="LXE337" s="59"/>
      <c r="LXF337" s="59"/>
      <c r="LXG337" s="59"/>
      <c r="LXH337" s="59"/>
      <c r="LXI337" s="59"/>
      <c r="LXJ337" s="59"/>
      <c r="LXK337" s="59"/>
      <c r="LXL337" s="59"/>
      <c r="LXM337" s="59"/>
      <c r="LXR337" s="59"/>
      <c r="LXW337" s="59"/>
      <c r="LYO337" s="315"/>
      <c r="LYP337" s="59"/>
      <c r="LYQ337" s="59"/>
      <c r="LYR337" s="59"/>
      <c r="LYS337" s="59"/>
      <c r="LYT337" s="59"/>
      <c r="LYU337" s="59"/>
      <c r="LYV337" s="59"/>
      <c r="LYW337" s="59"/>
      <c r="LYX337" s="59"/>
      <c r="LYY337" s="59"/>
      <c r="LZD337" s="59"/>
      <c r="LZI337" s="59"/>
      <c r="MAA337" s="315"/>
      <c r="MAB337" s="59"/>
      <c r="MAC337" s="59"/>
      <c r="MAD337" s="59"/>
      <c r="MAE337" s="59"/>
      <c r="MAF337" s="59"/>
      <c r="MAG337" s="59"/>
      <c r="MAH337" s="59"/>
      <c r="MAI337" s="59"/>
      <c r="MAJ337" s="59"/>
      <c r="MAK337" s="59"/>
      <c r="MAP337" s="59"/>
      <c r="MAU337" s="59"/>
      <c r="MBM337" s="315"/>
      <c r="MBN337" s="59"/>
      <c r="MBO337" s="59"/>
      <c r="MBP337" s="59"/>
      <c r="MBQ337" s="59"/>
      <c r="MBR337" s="59"/>
      <c r="MBS337" s="59"/>
      <c r="MBT337" s="59"/>
      <c r="MBU337" s="59"/>
      <c r="MBV337" s="59"/>
      <c r="MBW337" s="59"/>
      <c r="MCB337" s="59"/>
      <c r="MCG337" s="59"/>
      <c r="MCY337" s="315"/>
      <c r="MCZ337" s="59"/>
      <c r="MDA337" s="59"/>
      <c r="MDB337" s="59"/>
      <c r="MDC337" s="59"/>
      <c r="MDD337" s="59"/>
      <c r="MDE337" s="59"/>
      <c r="MDF337" s="59"/>
      <c r="MDG337" s="59"/>
      <c r="MDH337" s="59"/>
      <c r="MDI337" s="59"/>
      <c r="MDN337" s="59"/>
      <c r="MDS337" s="59"/>
      <c r="MEK337" s="315"/>
      <c r="MEL337" s="59"/>
      <c r="MEM337" s="59"/>
      <c r="MEN337" s="59"/>
      <c r="MEO337" s="59"/>
      <c r="MEP337" s="59"/>
      <c r="MEQ337" s="59"/>
      <c r="MER337" s="59"/>
      <c r="MES337" s="59"/>
      <c r="MET337" s="59"/>
      <c r="MEU337" s="59"/>
      <c r="MEZ337" s="59"/>
      <c r="MFE337" s="59"/>
      <c r="MFW337" s="315"/>
      <c r="MFX337" s="59"/>
      <c r="MFY337" s="59"/>
      <c r="MFZ337" s="59"/>
      <c r="MGA337" s="59"/>
      <c r="MGB337" s="59"/>
      <c r="MGC337" s="59"/>
      <c r="MGD337" s="59"/>
      <c r="MGE337" s="59"/>
      <c r="MGF337" s="59"/>
      <c r="MGG337" s="59"/>
      <c r="MGL337" s="59"/>
      <c r="MGQ337" s="59"/>
      <c r="MHI337" s="315"/>
      <c r="MHJ337" s="59"/>
      <c r="MHK337" s="59"/>
      <c r="MHL337" s="59"/>
      <c r="MHM337" s="59"/>
      <c r="MHN337" s="59"/>
      <c r="MHO337" s="59"/>
      <c r="MHP337" s="59"/>
      <c r="MHQ337" s="59"/>
      <c r="MHR337" s="59"/>
      <c r="MHS337" s="59"/>
      <c r="MHX337" s="59"/>
      <c r="MIC337" s="59"/>
      <c r="MIU337" s="315"/>
      <c r="MIV337" s="59"/>
      <c r="MIW337" s="59"/>
      <c r="MIX337" s="59"/>
      <c r="MIY337" s="59"/>
      <c r="MIZ337" s="59"/>
      <c r="MJA337" s="59"/>
      <c r="MJB337" s="59"/>
      <c r="MJC337" s="59"/>
      <c r="MJD337" s="59"/>
      <c r="MJE337" s="59"/>
      <c r="MJJ337" s="59"/>
      <c r="MJO337" s="59"/>
      <c r="MKG337" s="315"/>
      <c r="MKH337" s="59"/>
      <c r="MKI337" s="59"/>
      <c r="MKJ337" s="59"/>
      <c r="MKK337" s="59"/>
      <c r="MKL337" s="59"/>
      <c r="MKM337" s="59"/>
      <c r="MKN337" s="59"/>
      <c r="MKO337" s="59"/>
      <c r="MKP337" s="59"/>
      <c r="MKQ337" s="59"/>
      <c r="MKV337" s="59"/>
      <c r="MLA337" s="59"/>
      <c r="MLS337" s="315"/>
      <c r="MLT337" s="59"/>
      <c r="MLU337" s="59"/>
      <c r="MLV337" s="59"/>
      <c r="MLW337" s="59"/>
      <c r="MLX337" s="59"/>
      <c r="MLY337" s="59"/>
      <c r="MLZ337" s="59"/>
      <c r="MMA337" s="59"/>
      <c r="MMB337" s="59"/>
      <c r="MMC337" s="59"/>
      <c r="MMH337" s="59"/>
      <c r="MMM337" s="59"/>
      <c r="MNE337" s="315"/>
      <c r="MNF337" s="59"/>
      <c r="MNG337" s="59"/>
      <c r="MNH337" s="59"/>
      <c r="MNI337" s="59"/>
      <c r="MNJ337" s="59"/>
      <c r="MNK337" s="59"/>
      <c r="MNL337" s="59"/>
      <c r="MNM337" s="59"/>
      <c r="MNN337" s="59"/>
      <c r="MNO337" s="59"/>
      <c r="MNT337" s="59"/>
      <c r="MNY337" s="59"/>
      <c r="MOQ337" s="315"/>
      <c r="MOR337" s="59"/>
      <c r="MOS337" s="59"/>
      <c r="MOT337" s="59"/>
      <c r="MOU337" s="59"/>
      <c r="MOV337" s="59"/>
      <c r="MOW337" s="59"/>
      <c r="MOX337" s="59"/>
      <c r="MOY337" s="59"/>
      <c r="MOZ337" s="59"/>
      <c r="MPA337" s="59"/>
      <c r="MPF337" s="59"/>
      <c r="MPK337" s="59"/>
      <c r="MQC337" s="315"/>
      <c r="MQD337" s="59"/>
      <c r="MQE337" s="59"/>
      <c r="MQF337" s="59"/>
      <c r="MQG337" s="59"/>
      <c r="MQH337" s="59"/>
      <c r="MQI337" s="59"/>
      <c r="MQJ337" s="59"/>
      <c r="MQK337" s="59"/>
      <c r="MQL337" s="59"/>
      <c r="MQM337" s="59"/>
      <c r="MQR337" s="59"/>
      <c r="MQW337" s="59"/>
      <c r="MRO337" s="315"/>
      <c r="MRP337" s="59"/>
      <c r="MRQ337" s="59"/>
      <c r="MRR337" s="59"/>
      <c r="MRS337" s="59"/>
      <c r="MRT337" s="59"/>
      <c r="MRU337" s="59"/>
      <c r="MRV337" s="59"/>
      <c r="MRW337" s="59"/>
      <c r="MRX337" s="59"/>
      <c r="MRY337" s="59"/>
      <c r="MSD337" s="59"/>
      <c r="MSI337" s="59"/>
      <c r="MTA337" s="315"/>
      <c r="MTB337" s="59"/>
      <c r="MTC337" s="59"/>
      <c r="MTD337" s="59"/>
      <c r="MTE337" s="59"/>
      <c r="MTF337" s="59"/>
      <c r="MTG337" s="59"/>
      <c r="MTH337" s="59"/>
      <c r="MTI337" s="59"/>
      <c r="MTJ337" s="59"/>
      <c r="MTK337" s="59"/>
      <c r="MTP337" s="59"/>
      <c r="MTU337" s="59"/>
      <c r="MUM337" s="315"/>
      <c r="MUN337" s="59"/>
      <c r="MUO337" s="59"/>
      <c r="MUP337" s="59"/>
      <c r="MUQ337" s="59"/>
      <c r="MUR337" s="59"/>
      <c r="MUS337" s="59"/>
      <c r="MUT337" s="59"/>
      <c r="MUU337" s="59"/>
      <c r="MUV337" s="59"/>
      <c r="MUW337" s="59"/>
      <c r="MVB337" s="59"/>
      <c r="MVG337" s="59"/>
      <c r="MVY337" s="315"/>
      <c r="MVZ337" s="59"/>
      <c r="MWA337" s="59"/>
      <c r="MWB337" s="59"/>
      <c r="MWC337" s="59"/>
      <c r="MWD337" s="59"/>
      <c r="MWE337" s="59"/>
      <c r="MWF337" s="59"/>
      <c r="MWG337" s="59"/>
      <c r="MWH337" s="59"/>
      <c r="MWI337" s="59"/>
      <c r="MWN337" s="59"/>
      <c r="MWS337" s="59"/>
      <c r="MXK337" s="315"/>
      <c r="MXL337" s="59"/>
      <c r="MXM337" s="59"/>
      <c r="MXN337" s="59"/>
      <c r="MXO337" s="59"/>
      <c r="MXP337" s="59"/>
      <c r="MXQ337" s="59"/>
      <c r="MXR337" s="59"/>
      <c r="MXS337" s="59"/>
      <c r="MXT337" s="59"/>
      <c r="MXU337" s="59"/>
      <c r="MXZ337" s="59"/>
      <c r="MYE337" s="59"/>
      <c r="MYW337" s="315"/>
      <c r="MYX337" s="59"/>
      <c r="MYY337" s="59"/>
      <c r="MYZ337" s="59"/>
      <c r="MZA337" s="59"/>
      <c r="MZB337" s="59"/>
      <c r="MZC337" s="59"/>
      <c r="MZD337" s="59"/>
      <c r="MZE337" s="59"/>
      <c r="MZF337" s="59"/>
      <c r="MZG337" s="59"/>
      <c r="MZL337" s="59"/>
      <c r="MZQ337" s="59"/>
      <c r="NAI337" s="315"/>
      <c r="NAJ337" s="59"/>
      <c r="NAK337" s="59"/>
      <c r="NAL337" s="59"/>
      <c r="NAM337" s="59"/>
      <c r="NAN337" s="59"/>
      <c r="NAO337" s="59"/>
      <c r="NAP337" s="59"/>
      <c r="NAQ337" s="59"/>
      <c r="NAR337" s="59"/>
      <c r="NAS337" s="59"/>
      <c r="NAX337" s="59"/>
      <c r="NBC337" s="59"/>
      <c r="NBU337" s="315"/>
      <c r="NBV337" s="59"/>
      <c r="NBW337" s="59"/>
      <c r="NBX337" s="59"/>
      <c r="NBY337" s="59"/>
      <c r="NBZ337" s="59"/>
      <c r="NCA337" s="59"/>
      <c r="NCB337" s="59"/>
      <c r="NCC337" s="59"/>
      <c r="NCD337" s="59"/>
      <c r="NCE337" s="59"/>
      <c r="NCJ337" s="59"/>
      <c r="NCO337" s="59"/>
      <c r="NDG337" s="315"/>
      <c r="NDH337" s="59"/>
      <c r="NDI337" s="59"/>
      <c r="NDJ337" s="59"/>
      <c r="NDK337" s="59"/>
      <c r="NDL337" s="59"/>
      <c r="NDM337" s="59"/>
      <c r="NDN337" s="59"/>
      <c r="NDO337" s="59"/>
      <c r="NDP337" s="59"/>
      <c r="NDQ337" s="59"/>
      <c r="NDV337" s="59"/>
      <c r="NEA337" s="59"/>
      <c r="NES337" s="315"/>
      <c r="NET337" s="59"/>
      <c r="NEU337" s="59"/>
      <c r="NEV337" s="59"/>
      <c r="NEW337" s="59"/>
      <c r="NEX337" s="59"/>
      <c r="NEY337" s="59"/>
      <c r="NEZ337" s="59"/>
      <c r="NFA337" s="59"/>
      <c r="NFB337" s="59"/>
      <c r="NFC337" s="59"/>
      <c r="NFH337" s="59"/>
      <c r="NFM337" s="59"/>
      <c r="NGE337" s="315"/>
      <c r="NGF337" s="59"/>
      <c r="NGG337" s="59"/>
      <c r="NGH337" s="59"/>
      <c r="NGI337" s="59"/>
      <c r="NGJ337" s="59"/>
      <c r="NGK337" s="59"/>
      <c r="NGL337" s="59"/>
      <c r="NGM337" s="59"/>
      <c r="NGN337" s="59"/>
      <c r="NGO337" s="59"/>
      <c r="NGT337" s="59"/>
      <c r="NGY337" s="59"/>
      <c r="NHQ337" s="315"/>
      <c r="NHR337" s="59"/>
      <c r="NHS337" s="59"/>
      <c r="NHT337" s="59"/>
      <c r="NHU337" s="59"/>
      <c r="NHV337" s="59"/>
      <c r="NHW337" s="59"/>
      <c r="NHX337" s="59"/>
      <c r="NHY337" s="59"/>
      <c r="NHZ337" s="59"/>
      <c r="NIA337" s="59"/>
      <c r="NIF337" s="59"/>
      <c r="NIK337" s="59"/>
      <c r="NJC337" s="315"/>
      <c r="NJD337" s="59"/>
      <c r="NJE337" s="59"/>
      <c r="NJF337" s="59"/>
      <c r="NJG337" s="59"/>
      <c r="NJH337" s="59"/>
      <c r="NJI337" s="59"/>
      <c r="NJJ337" s="59"/>
      <c r="NJK337" s="59"/>
      <c r="NJL337" s="59"/>
      <c r="NJM337" s="59"/>
      <c r="NJR337" s="59"/>
      <c r="NJW337" s="59"/>
      <c r="NKO337" s="315"/>
      <c r="NKP337" s="59"/>
      <c r="NKQ337" s="59"/>
      <c r="NKR337" s="59"/>
      <c r="NKS337" s="59"/>
      <c r="NKT337" s="59"/>
      <c r="NKU337" s="59"/>
      <c r="NKV337" s="59"/>
      <c r="NKW337" s="59"/>
      <c r="NKX337" s="59"/>
      <c r="NKY337" s="59"/>
      <c r="NLD337" s="59"/>
      <c r="NLI337" s="59"/>
      <c r="NMA337" s="315"/>
      <c r="NMB337" s="59"/>
      <c r="NMC337" s="59"/>
      <c r="NMD337" s="59"/>
      <c r="NME337" s="59"/>
      <c r="NMF337" s="59"/>
      <c r="NMG337" s="59"/>
      <c r="NMH337" s="59"/>
      <c r="NMI337" s="59"/>
      <c r="NMJ337" s="59"/>
      <c r="NMK337" s="59"/>
      <c r="NMP337" s="59"/>
      <c r="NMU337" s="59"/>
      <c r="NNM337" s="315"/>
      <c r="NNN337" s="59"/>
      <c r="NNO337" s="59"/>
      <c r="NNP337" s="59"/>
      <c r="NNQ337" s="59"/>
      <c r="NNR337" s="59"/>
      <c r="NNS337" s="59"/>
      <c r="NNT337" s="59"/>
      <c r="NNU337" s="59"/>
      <c r="NNV337" s="59"/>
      <c r="NNW337" s="59"/>
      <c r="NOB337" s="59"/>
      <c r="NOG337" s="59"/>
      <c r="NOY337" s="315"/>
      <c r="NOZ337" s="59"/>
      <c r="NPA337" s="59"/>
      <c r="NPB337" s="59"/>
      <c r="NPC337" s="59"/>
      <c r="NPD337" s="59"/>
      <c r="NPE337" s="59"/>
      <c r="NPF337" s="59"/>
      <c r="NPG337" s="59"/>
      <c r="NPH337" s="59"/>
      <c r="NPI337" s="59"/>
      <c r="NPN337" s="59"/>
      <c r="NPS337" s="59"/>
      <c r="NQK337" s="315"/>
      <c r="NQL337" s="59"/>
      <c r="NQM337" s="59"/>
      <c r="NQN337" s="59"/>
      <c r="NQO337" s="59"/>
      <c r="NQP337" s="59"/>
      <c r="NQQ337" s="59"/>
      <c r="NQR337" s="59"/>
      <c r="NQS337" s="59"/>
      <c r="NQT337" s="59"/>
      <c r="NQU337" s="59"/>
      <c r="NQZ337" s="59"/>
      <c r="NRE337" s="59"/>
      <c r="NRW337" s="315"/>
      <c r="NRX337" s="59"/>
      <c r="NRY337" s="59"/>
      <c r="NRZ337" s="59"/>
      <c r="NSA337" s="59"/>
      <c r="NSB337" s="59"/>
      <c r="NSC337" s="59"/>
      <c r="NSD337" s="59"/>
      <c r="NSE337" s="59"/>
      <c r="NSF337" s="59"/>
      <c r="NSG337" s="59"/>
      <c r="NSL337" s="59"/>
      <c r="NSQ337" s="59"/>
      <c r="NTI337" s="315"/>
      <c r="NTJ337" s="59"/>
      <c r="NTK337" s="59"/>
      <c r="NTL337" s="59"/>
      <c r="NTM337" s="59"/>
      <c r="NTN337" s="59"/>
      <c r="NTO337" s="59"/>
      <c r="NTP337" s="59"/>
      <c r="NTQ337" s="59"/>
      <c r="NTR337" s="59"/>
      <c r="NTS337" s="59"/>
      <c r="NTX337" s="59"/>
      <c r="NUC337" s="59"/>
      <c r="NUU337" s="315"/>
      <c r="NUV337" s="59"/>
      <c r="NUW337" s="59"/>
      <c r="NUX337" s="59"/>
      <c r="NUY337" s="59"/>
      <c r="NUZ337" s="59"/>
      <c r="NVA337" s="59"/>
      <c r="NVB337" s="59"/>
      <c r="NVC337" s="59"/>
      <c r="NVD337" s="59"/>
      <c r="NVE337" s="59"/>
      <c r="NVJ337" s="59"/>
      <c r="NVO337" s="59"/>
      <c r="NWG337" s="315"/>
      <c r="NWH337" s="59"/>
      <c r="NWI337" s="59"/>
      <c r="NWJ337" s="59"/>
      <c r="NWK337" s="59"/>
      <c r="NWL337" s="59"/>
      <c r="NWM337" s="59"/>
      <c r="NWN337" s="59"/>
      <c r="NWO337" s="59"/>
      <c r="NWP337" s="59"/>
      <c r="NWQ337" s="59"/>
      <c r="NWV337" s="59"/>
      <c r="NXA337" s="59"/>
      <c r="NXS337" s="315"/>
      <c r="NXT337" s="59"/>
      <c r="NXU337" s="59"/>
      <c r="NXV337" s="59"/>
      <c r="NXW337" s="59"/>
      <c r="NXX337" s="59"/>
      <c r="NXY337" s="59"/>
      <c r="NXZ337" s="59"/>
      <c r="NYA337" s="59"/>
      <c r="NYB337" s="59"/>
      <c r="NYC337" s="59"/>
      <c r="NYH337" s="59"/>
      <c r="NYM337" s="59"/>
      <c r="NZE337" s="315"/>
      <c r="NZF337" s="59"/>
      <c r="NZG337" s="59"/>
      <c r="NZH337" s="59"/>
      <c r="NZI337" s="59"/>
      <c r="NZJ337" s="59"/>
      <c r="NZK337" s="59"/>
      <c r="NZL337" s="59"/>
      <c r="NZM337" s="59"/>
      <c r="NZN337" s="59"/>
      <c r="NZO337" s="59"/>
      <c r="NZT337" s="59"/>
      <c r="NZY337" s="59"/>
      <c r="OAQ337" s="315"/>
      <c r="OAR337" s="59"/>
      <c r="OAS337" s="59"/>
      <c r="OAT337" s="59"/>
      <c r="OAU337" s="59"/>
      <c r="OAV337" s="59"/>
      <c r="OAW337" s="59"/>
      <c r="OAX337" s="59"/>
      <c r="OAY337" s="59"/>
      <c r="OAZ337" s="59"/>
      <c r="OBA337" s="59"/>
      <c r="OBF337" s="59"/>
      <c r="OBK337" s="59"/>
      <c r="OCC337" s="315"/>
      <c r="OCD337" s="59"/>
      <c r="OCE337" s="59"/>
      <c r="OCF337" s="59"/>
      <c r="OCG337" s="59"/>
      <c r="OCH337" s="59"/>
      <c r="OCI337" s="59"/>
      <c r="OCJ337" s="59"/>
      <c r="OCK337" s="59"/>
      <c r="OCL337" s="59"/>
      <c r="OCM337" s="59"/>
      <c r="OCR337" s="59"/>
      <c r="OCW337" s="59"/>
      <c r="ODO337" s="315"/>
      <c r="ODP337" s="59"/>
      <c r="ODQ337" s="59"/>
      <c r="ODR337" s="59"/>
      <c r="ODS337" s="59"/>
      <c r="ODT337" s="59"/>
      <c r="ODU337" s="59"/>
      <c r="ODV337" s="59"/>
      <c r="ODW337" s="59"/>
      <c r="ODX337" s="59"/>
      <c r="ODY337" s="59"/>
      <c r="OED337" s="59"/>
      <c r="OEI337" s="59"/>
      <c r="OFA337" s="315"/>
      <c r="OFB337" s="59"/>
      <c r="OFC337" s="59"/>
      <c r="OFD337" s="59"/>
      <c r="OFE337" s="59"/>
      <c r="OFF337" s="59"/>
      <c r="OFG337" s="59"/>
      <c r="OFH337" s="59"/>
      <c r="OFI337" s="59"/>
      <c r="OFJ337" s="59"/>
      <c r="OFK337" s="59"/>
      <c r="OFP337" s="59"/>
      <c r="OFU337" s="59"/>
      <c r="OGM337" s="315"/>
      <c r="OGN337" s="59"/>
      <c r="OGO337" s="59"/>
      <c r="OGP337" s="59"/>
      <c r="OGQ337" s="59"/>
      <c r="OGR337" s="59"/>
      <c r="OGS337" s="59"/>
      <c r="OGT337" s="59"/>
      <c r="OGU337" s="59"/>
      <c r="OGV337" s="59"/>
      <c r="OGW337" s="59"/>
      <c r="OHB337" s="59"/>
      <c r="OHG337" s="59"/>
      <c r="OHY337" s="315"/>
      <c r="OHZ337" s="59"/>
      <c r="OIA337" s="59"/>
      <c r="OIB337" s="59"/>
      <c r="OIC337" s="59"/>
      <c r="OID337" s="59"/>
      <c r="OIE337" s="59"/>
      <c r="OIF337" s="59"/>
      <c r="OIG337" s="59"/>
      <c r="OIH337" s="59"/>
      <c r="OII337" s="59"/>
      <c r="OIN337" s="59"/>
      <c r="OIS337" s="59"/>
      <c r="OJK337" s="315"/>
      <c r="OJL337" s="59"/>
      <c r="OJM337" s="59"/>
      <c r="OJN337" s="59"/>
      <c r="OJO337" s="59"/>
      <c r="OJP337" s="59"/>
      <c r="OJQ337" s="59"/>
      <c r="OJR337" s="59"/>
      <c r="OJS337" s="59"/>
      <c r="OJT337" s="59"/>
      <c r="OJU337" s="59"/>
      <c r="OJZ337" s="59"/>
      <c r="OKE337" s="59"/>
      <c r="OKW337" s="315"/>
      <c r="OKX337" s="59"/>
      <c r="OKY337" s="59"/>
      <c r="OKZ337" s="59"/>
      <c r="OLA337" s="59"/>
      <c r="OLB337" s="59"/>
      <c r="OLC337" s="59"/>
      <c r="OLD337" s="59"/>
      <c r="OLE337" s="59"/>
      <c r="OLF337" s="59"/>
      <c r="OLG337" s="59"/>
      <c r="OLL337" s="59"/>
      <c r="OLQ337" s="59"/>
      <c r="OMI337" s="315"/>
      <c r="OMJ337" s="59"/>
      <c r="OMK337" s="59"/>
      <c r="OML337" s="59"/>
      <c r="OMM337" s="59"/>
      <c r="OMN337" s="59"/>
      <c r="OMO337" s="59"/>
      <c r="OMP337" s="59"/>
      <c r="OMQ337" s="59"/>
      <c r="OMR337" s="59"/>
      <c r="OMS337" s="59"/>
      <c r="OMX337" s="59"/>
      <c r="ONC337" s="59"/>
      <c r="ONU337" s="315"/>
      <c r="ONV337" s="59"/>
      <c r="ONW337" s="59"/>
      <c r="ONX337" s="59"/>
      <c r="ONY337" s="59"/>
      <c r="ONZ337" s="59"/>
      <c r="OOA337" s="59"/>
      <c r="OOB337" s="59"/>
      <c r="OOC337" s="59"/>
      <c r="OOD337" s="59"/>
      <c r="OOE337" s="59"/>
      <c r="OOJ337" s="59"/>
      <c r="OOO337" s="59"/>
      <c r="OPG337" s="315"/>
      <c r="OPH337" s="59"/>
      <c r="OPI337" s="59"/>
      <c r="OPJ337" s="59"/>
      <c r="OPK337" s="59"/>
      <c r="OPL337" s="59"/>
      <c r="OPM337" s="59"/>
      <c r="OPN337" s="59"/>
      <c r="OPO337" s="59"/>
      <c r="OPP337" s="59"/>
      <c r="OPQ337" s="59"/>
      <c r="OPV337" s="59"/>
      <c r="OQA337" s="59"/>
      <c r="OQS337" s="315"/>
      <c r="OQT337" s="59"/>
      <c r="OQU337" s="59"/>
      <c r="OQV337" s="59"/>
      <c r="OQW337" s="59"/>
      <c r="OQX337" s="59"/>
      <c r="OQY337" s="59"/>
      <c r="OQZ337" s="59"/>
      <c r="ORA337" s="59"/>
      <c r="ORB337" s="59"/>
      <c r="ORC337" s="59"/>
      <c r="ORH337" s="59"/>
      <c r="ORM337" s="59"/>
      <c r="OSE337" s="315"/>
      <c r="OSF337" s="59"/>
      <c r="OSG337" s="59"/>
      <c r="OSH337" s="59"/>
      <c r="OSI337" s="59"/>
      <c r="OSJ337" s="59"/>
      <c r="OSK337" s="59"/>
      <c r="OSL337" s="59"/>
      <c r="OSM337" s="59"/>
      <c r="OSN337" s="59"/>
      <c r="OSO337" s="59"/>
      <c r="OST337" s="59"/>
      <c r="OSY337" s="59"/>
      <c r="OTQ337" s="315"/>
      <c r="OTR337" s="59"/>
      <c r="OTS337" s="59"/>
      <c r="OTT337" s="59"/>
      <c r="OTU337" s="59"/>
      <c r="OTV337" s="59"/>
      <c r="OTW337" s="59"/>
      <c r="OTX337" s="59"/>
      <c r="OTY337" s="59"/>
      <c r="OTZ337" s="59"/>
      <c r="OUA337" s="59"/>
      <c r="OUF337" s="59"/>
      <c r="OUK337" s="59"/>
      <c r="OVC337" s="315"/>
      <c r="OVD337" s="59"/>
      <c r="OVE337" s="59"/>
      <c r="OVF337" s="59"/>
      <c r="OVG337" s="59"/>
      <c r="OVH337" s="59"/>
      <c r="OVI337" s="59"/>
      <c r="OVJ337" s="59"/>
      <c r="OVK337" s="59"/>
      <c r="OVL337" s="59"/>
      <c r="OVM337" s="59"/>
      <c r="OVR337" s="59"/>
      <c r="OVW337" s="59"/>
      <c r="OWO337" s="315"/>
      <c r="OWP337" s="59"/>
      <c r="OWQ337" s="59"/>
      <c r="OWR337" s="59"/>
      <c r="OWS337" s="59"/>
      <c r="OWT337" s="59"/>
      <c r="OWU337" s="59"/>
      <c r="OWV337" s="59"/>
      <c r="OWW337" s="59"/>
      <c r="OWX337" s="59"/>
      <c r="OWY337" s="59"/>
      <c r="OXD337" s="59"/>
      <c r="OXI337" s="59"/>
      <c r="OYA337" s="315"/>
      <c r="OYB337" s="59"/>
      <c r="OYC337" s="59"/>
      <c r="OYD337" s="59"/>
      <c r="OYE337" s="59"/>
      <c r="OYF337" s="59"/>
      <c r="OYG337" s="59"/>
      <c r="OYH337" s="59"/>
      <c r="OYI337" s="59"/>
      <c r="OYJ337" s="59"/>
      <c r="OYK337" s="59"/>
      <c r="OYP337" s="59"/>
      <c r="OYU337" s="59"/>
      <c r="OZM337" s="315"/>
      <c r="OZN337" s="59"/>
      <c r="OZO337" s="59"/>
      <c r="OZP337" s="59"/>
      <c r="OZQ337" s="59"/>
      <c r="OZR337" s="59"/>
      <c r="OZS337" s="59"/>
      <c r="OZT337" s="59"/>
      <c r="OZU337" s="59"/>
      <c r="OZV337" s="59"/>
      <c r="OZW337" s="59"/>
      <c r="PAB337" s="59"/>
      <c r="PAG337" s="59"/>
      <c r="PAY337" s="315"/>
      <c r="PAZ337" s="59"/>
      <c r="PBA337" s="59"/>
      <c r="PBB337" s="59"/>
      <c r="PBC337" s="59"/>
      <c r="PBD337" s="59"/>
      <c r="PBE337" s="59"/>
      <c r="PBF337" s="59"/>
      <c r="PBG337" s="59"/>
      <c r="PBH337" s="59"/>
      <c r="PBI337" s="59"/>
      <c r="PBN337" s="59"/>
      <c r="PBS337" s="59"/>
      <c r="PCK337" s="315"/>
      <c r="PCL337" s="59"/>
      <c r="PCM337" s="59"/>
      <c r="PCN337" s="59"/>
      <c r="PCO337" s="59"/>
      <c r="PCP337" s="59"/>
      <c r="PCQ337" s="59"/>
      <c r="PCR337" s="59"/>
      <c r="PCS337" s="59"/>
      <c r="PCT337" s="59"/>
      <c r="PCU337" s="59"/>
      <c r="PCZ337" s="59"/>
      <c r="PDE337" s="59"/>
      <c r="PDW337" s="315"/>
      <c r="PDX337" s="59"/>
      <c r="PDY337" s="59"/>
      <c r="PDZ337" s="59"/>
      <c r="PEA337" s="59"/>
      <c r="PEB337" s="59"/>
      <c r="PEC337" s="59"/>
      <c r="PED337" s="59"/>
      <c r="PEE337" s="59"/>
      <c r="PEF337" s="59"/>
      <c r="PEG337" s="59"/>
      <c r="PEL337" s="59"/>
      <c r="PEQ337" s="59"/>
      <c r="PFI337" s="315"/>
      <c r="PFJ337" s="59"/>
      <c r="PFK337" s="59"/>
      <c r="PFL337" s="59"/>
      <c r="PFM337" s="59"/>
      <c r="PFN337" s="59"/>
      <c r="PFO337" s="59"/>
      <c r="PFP337" s="59"/>
      <c r="PFQ337" s="59"/>
      <c r="PFR337" s="59"/>
      <c r="PFS337" s="59"/>
      <c r="PFX337" s="59"/>
      <c r="PGC337" s="59"/>
      <c r="PGU337" s="315"/>
      <c r="PGV337" s="59"/>
      <c r="PGW337" s="59"/>
      <c r="PGX337" s="59"/>
      <c r="PGY337" s="59"/>
      <c r="PGZ337" s="59"/>
      <c r="PHA337" s="59"/>
      <c r="PHB337" s="59"/>
      <c r="PHC337" s="59"/>
      <c r="PHD337" s="59"/>
      <c r="PHE337" s="59"/>
      <c r="PHJ337" s="59"/>
      <c r="PHO337" s="59"/>
      <c r="PIG337" s="315"/>
      <c r="PIH337" s="59"/>
      <c r="PII337" s="59"/>
      <c r="PIJ337" s="59"/>
      <c r="PIK337" s="59"/>
      <c r="PIL337" s="59"/>
      <c r="PIM337" s="59"/>
      <c r="PIN337" s="59"/>
      <c r="PIO337" s="59"/>
      <c r="PIP337" s="59"/>
      <c r="PIQ337" s="59"/>
      <c r="PIV337" s="59"/>
      <c r="PJA337" s="59"/>
      <c r="PJS337" s="315"/>
      <c r="PJT337" s="59"/>
      <c r="PJU337" s="59"/>
      <c r="PJV337" s="59"/>
      <c r="PJW337" s="59"/>
      <c r="PJX337" s="59"/>
      <c r="PJY337" s="59"/>
      <c r="PJZ337" s="59"/>
      <c r="PKA337" s="59"/>
      <c r="PKB337" s="59"/>
      <c r="PKC337" s="59"/>
      <c r="PKH337" s="59"/>
      <c r="PKM337" s="59"/>
      <c r="PLE337" s="315"/>
      <c r="PLF337" s="59"/>
      <c r="PLG337" s="59"/>
      <c r="PLH337" s="59"/>
      <c r="PLI337" s="59"/>
      <c r="PLJ337" s="59"/>
      <c r="PLK337" s="59"/>
      <c r="PLL337" s="59"/>
      <c r="PLM337" s="59"/>
      <c r="PLN337" s="59"/>
      <c r="PLO337" s="59"/>
      <c r="PLT337" s="59"/>
      <c r="PLY337" s="59"/>
      <c r="PMQ337" s="315"/>
      <c r="PMR337" s="59"/>
      <c r="PMS337" s="59"/>
      <c r="PMT337" s="59"/>
      <c r="PMU337" s="59"/>
      <c r="PMV337" s="59"/>
      <c r="PMW337" s="59"/>
      <c r="PMX337" s="59"/>
      <c r="PMY337" s="59"/>
      <c r="PMZ337" s="59"/>
      <c r="PNA337" s="59"/>
      <c r="PNF337" s="59"/>
      <c r="PNK337" s="59"/>
      <c r="POC337" s="315"/>
      <c r="POD337" s="59"/>
      <c r="POE337" s="59"/>
      <c r="POF337" s="59"/>
      <c r="POG337" s="59"/>
      <c r="POH337" s="59"/>
      <c r="POI337" s="59"/>
      <c r="POJ337" s="59"/>
      <c r="POK337" s="59"/>
      <c r="POL337" s="59"/>
      <c r="POM337" s="59"/>
      <c r="POR337" s="59"/>
      <c r="POW337" s="59"/>
      <c r="PPO337" s="315"/>
      <c r="PPP337" s="59"/>
      <c r="PPQ337" s="59"/>
      <c r="PPR337" s="59"/>
      <c r="PPS337" s="59"/>
      <c r="PPT337" s="59"/>
      <c r="PPU337" s="59"/>
      <c r="PPV337" s="59"/>
      <c r="PPW337" s="59"/>
      <c r="PPX337" s="59"/>
      <c r="PPY337" s="59"/>
      <c r="PQD337" s="59"/>
      <c r="PQI337" s="59"/>
      <c r="PRA337" s="315"/>
      <c r="PRB337" s="59"/>
      <c r="PRC337" s="59"/>
      <c r="PRD337" s="59"/>
      <c r="PRE337" s="59"/>
      <c r="PRF337" s="59"/>
      <c r="PRG337" s="59"/>
      <c r="PRH337" s="59"/>
      <c r="PRI337" s="59"/>
      <c r="PRJ337" s="59"/>
      <c r="PRK337" s="59"/>
      <c r="PRP337" s="59"/>
      <c r="PRU337" s="59"/>
      <c r="PSM337" s="315"/>
      <c r="PSN337" s="59"/>
      <c r="PSO337" s="59"/>
      <c r="PSP337" s="59"/>
      <c r="PSQ337" s="59"/>
      <c r="PSR337" s="59"/>
      <c r="PSS337" s="59"/>
      <c r="PST337" s="59"/>
      <c r="PSU337" s="59"/>
      <c r="PSV337" s="59"/>
      <c r="PSW337" s="59"/>
      <c r="PTB337" s="59"/>
      <c r="PTG337" s="59"/>
      <c r="PTY337" s="315"/>
      <c r="PTZ337" s="59"/>
      <c r="PUA337" s="59"/>
      <c r="PUB337" s="59"/>
      <c r="PUC337" s="59"/>
      <c r="PUD337" s="59"/>
      <c r="PUE337" s="59"/>
      <c r="PUF337" s="59"/>
      <c r="PUG337" s="59"/>
      <c r="PUH337" s="59"/>
      <c r="PUI337" s="59"/>
      <c r="PUN337" s="59"/>
      <c r="PUS337" s="59"/>
      <c r="PVK337" s="315"/>
      <c r="PVL337" s="59"/>
      <c r="PVM337" s="59"/>
      <c r="PVN337" s="59"/>
      <c r="PVO337" s="59"/>
      <c r="PVP337" s="59"/>
      <c r="PVQ337" s="59"/>
      <c r="PVR337" s="59"/>
      <c r="PVS337" s="59"/>
      <c r="PVT337" s="59"/>
      <c r="PVU337" s="59"/>
      <c r="PVZ337" s="59"/>
      <c r="PWE337" s="59"/>
      <c r="PWW337" s="315"/>
      <c r="PWX337" s="59"/>
      <c r="PWY337" s="59"/>
      <c r="PWZ337" s="59"/>
      <c r="PXA337" s="59"/>
      <c r="PXB337" s="59"/>
      <c r="PXC337" s="59"/>
      <c r="PXD337" s="59"/>
      <c r="PXE337" s="59"/>
      <c r="PXF337" s="59"/>
      <c r="PXG337" s="59"/>
      <c r="PXL337" s="59"/>
      <c r="PXQ337" s="59"/>
      <c r="PYI337" s="315"/>
      <c r="PYJ337" s="59"/>
      <c r="PYK337" s="59"/>
      <c r="PYL337" s="59"/>
      <c r="PYM337" s="59"/>
      <c r="PYN337" s="59"/>
      <c r="PYO337" s="59"/>
      <c r="PYP337" s="59"/>
      <c r="PYQ337" s="59"/>
      <c r="PYR337" s="59"/>
      <c r="PYS337" s="59"/>
      <c r="PYX337" s="59"/>
      <c r="PZC337" s="59"/>
      <c r="PZU337" s="315"/>
      <c r="PZV337" s="59"/>
      <c r="PZW337" s="59"/>
      <c r="PZX337" s="59"/>
      <c r="PZY337" s="59"/>
      <c r="PZZ337" s="59"/>
      <c r="QAA337" s="59"/>
      <c r="QAB337" s="59"/>
      <c r="QAC337" s="59"/>
      <c r="QAD337" s="59"/>
      <c r="QAE337" s="59"/>
      <c r="QAJ337" s="59"/>
      <c r="QAO337" s="59"/>
      <c r="QBG337" s="315"/>
      <c r="QBH337" s="59"/>
      <c r="QBI337" s="59"/>
      <c r="QBJ337" s="59"/>
      <c r="QBK337" s="59"/>
      <c r="QBL337" s="59"/>
      <c r="QBM337" s="59"/>
      <c r="QBN337" s="59"/>
      <c r="QBO337" s="59"/>
      <c r="QBP337" s="59"/>
      <c r="QBQ337" s="59"/>
      <c r="QBV337" s="59"/>
      <c r="QCA337" s="59"/>
      <c r="QCS337" s="315"/>
      <c r="QCT337" s="59"/>
      <c r="QCU337" s="59"/>
      <c r="QCV337" s="59"/>
      <c r="QCW337" s="59"/>
      <c r="QCX337" s="59"/>
      <c r="QCY337" s="59"/>
      <c r="QCZ337" s="59"/>
      <c r="QDA337" s="59"/>
      <c r="QDB337" s="59"/>
      <c r="QDC337" s="59"/>
      <c r="QDH337" s="59"/>
      <c r="QDM337" s="59"/>
      <c r="QEE337" s="315"/>
      <c r="QEF337" s="59"/>
      <c r="QEG337" s="59"/>
      <c r="QEH337" s="59"/>
      <c r="QEI337" s="59"/>
      <c r="QEJ337" s="59"/>
      <c r="QEK337" s="59"/>
      <c r="QEL337" s="59"/>
      <c r="QEM337" s="59"/>
      <c r="QEN337" s="59"/>
      <c r="QEO337" s="59"/>
      <c r="QET337" s="59"/>
      <c r="QEY337" s="59"/>
      <c r="QFQ337" s="315"/>
      <c r="QFR337" s="59"/>
      <c r="QFS337" s="59"/>
      <c r="QFT337" s="59"/>
      <c r="QFU337" s="59"/>
      <c r="QFV337" s="59"/>
      <c r="QFW337" s="59"/>
      <c r="QFX337" s="59"/>
      <c r="QFY337" s="59"/>
      <c r="QFZ337" s="59"/>
      <c r="QGA337" s="59"/>
      <c r="QGF337" s="59"/>
      <c r="QGK337" s="59"/>
      <c r="QHC337" s="315"/>
      <c r="QHD337" s="59"/>
      <c r="QHE337" s="59"/>
      <c r="QHF337" s="59"/>
      <c r="QHG337" s="59"/>
      <c r="QHH337" s="59"/>
      <c r="QHI337" s="59"/>
      <c r="QHJ337" s="59"/>
      <c r="QHK337" s="59"/>
      <c r="QHL337" s="59"/>
      <c r="QHM337" s="59"/>
      <c r="QHR337" s="59"/>
      <c r="QHW337" s="59"/>
      <c r="QIO337" s="315"/>
      <c r="QIP337" s="59"/>
      <c r="QIQ337" s="59"/>
      <c r="QIR337" s="59"/>
      <c r="QIS337" s="59"/>
      <c r="QIT337" s="59"/>
      <c r="QIU337" s="59"/>
      <c r="QIV337" s="59"/>
      <c r="QIW337" s="59"/>
      <c r="QIX337" s="59"/>
      <c r="QIY337" s="59"/>
      <c r="QJD337" s="59"/>
      <c r="QJI337" s="59"/>
      <c r="QKA337" s="315"/>
      <c r="QKB337" s="59"/>
      <c r="QKC337" s="59"/>
      <c r="QKD337" s="59"/>
      <c r="QKE337" s="59"/>
      <c r="QKF337" s="59"/>
      <c r="QKG337" s="59"/>
      <c r="QKH337" s="59"/>
      <c r="QKI337" s="59"/>
      <c r="QKJ337" s="59"/>
      <c r="QKK337" s="59"/>
      <c r="QKP337" s="59"/>
      <c r="QKU337" s="59"/>
      <c r="QLM337" s="315"/>
      <c r="QLN337" s="59"/>
      <c r="QLO337" s="59"/>
      <c r="QLP337" s="59"/>
      <c r="QLQ337" s="59"/>
      <c r="QLR337" s="59"/>
      <c r="QLS337" s="59"/>
      <c r="QLT337" s="59"/>
      <c r="QLU337" s="59"/>
      <c r="QLV337" s="59"/>
      <c r="QLW337" s="59"/>
      <c r="QMB337" s="59"/>
      <c r="QMG337" s="59"/>
      <c r="QMY337" s="315"/>
      <c r="QMZ337" s="59"/>
      <c r="QNA337" s="59"/>
      <c r="QNB337" s="59"/>
      <c r="QNC337" s="59"/>
      <c r="QND337" s="59"/>
      <c r="QNE337" s="59"/>
      <c r="QNF337" s="59"/>
      <c r="QNG337" s="59"/>
      <c r="QNH337" s="59"/>
      <c r="QNI337" s="59"/>
      <c r="QNN337" s="59"/>
      <c r="QNS337" s="59"/>
      <c r="QOK337" s="315"/>
      <c r="QOL337" s="59"/>
      <c r="QOM337" s="59"/>
      <c r="QON337" s="59"/>
      <c r="QOO337" s="59"/>
      <c r="QOP337" s="59"/>
      <c r="QOQ337" s="59"/>
      <c r="QOR337" s="59"/>
      <c r="QOS337" s="59"/>
      <c r="QOT337" s="59"/>
      <c r="QOU337" s="59"/>
      <c r="QOZ337" s="59"/>
      <c r="QPE337" s="59"/>
      <c r="QPW337" s="315"/>
      <c r="QPX337" s="59"/>
      <c r="QPY337" s="59"/>
      <c r="QPZ337" s="59"/>
      <c r="QQA337" s="59"/>
      <c r="QQB337" s="59"/>
      <c r="QQC337" s="59"/>
      <c r="QQD337" s="59"/>
      <c r="QQE337" s="59"/>
      <c r="QQF337" s="59"/>
      <c r="QQG337" s="59"/>
      <c r="QQL337" s="59"/>
      <c r="QQQ337" s="59"/>
      <c r="QRI337" s="315"/>
      <c r="QRJ337" s="59"/>
      <c r="QRK337" s="59"/>
      <c r="QRL337" s="59"/>
      <c r="QRM337" s="59"/>
      <c r="QRN337" s="59"/>
      <c r="QRO337" s="59"/>
      <c r="QRP337" s="59"/>
      <c r="QRQ337" s="59"/>
      <c r="QRR337" s="59"/>
      <c r="QRS337" s="59"/>
      <c r="QRX337" s="59"/>
      <c r="QSC337" s="59"/>
      <c r="QSU337" s="315"/>
      <c r="QSV337" s="59"/>
      <c r="QSW337" s="59"/>
      <c r="QSX337" s="59"/>
      <c r="QSY337" s="59"/>
      <c r="QSZ337" s="59"/>
      <c r="QTA337" s="59"/>
      <c r="QTB337" s="59"/>
      <c r="QTC337" s="59"/>
      <c r="QTD337" s="59"/>
      <c r="QTE337" s="59"/>
      <c r="QTJ337" s="59"/>
      <c r="QTO337" s="59"/>
      <c r="QUG337" s="315"/>
      <c r="QUH337" s="59"/>
      <c r="QUI337" s="59"/>
      <c r="QUJ337" s="59"/>
      <c r="QUK337" s="59"/>
      <c r="QUL337" s="59"/>
      <c r="QUM337" s="59"/>
      <c r="QUN337" s="59"/>
      <c r="QUO337" s="59"/>
      <c r="QUP337" s="59"/>
      <c r="QUQ337" s="59"/>
      <c r="QUV337" s="59"/>
      <c r="QVA337" s="59"/>
      <c r="QVS337" s="315"/>
      <c r="QVT337" s="59"/>
      <c r="QVU337" s="59"/>
      <c r="QVV337" s="59"/>
      <c r="QVW337" s="59"/>
      <c r="QVX337" s="59"/>
      <c r="QVY337" s="59"/>
      <c r="QVZ337" s="59"/>
      <c r="QWA337" s="59"/>
      <c r="QWB337" s="59"/>
      <c r="QWC337" s="59"/>
      <c r="QWH337" s="59"/>
      <c r="QWM337" s="59"/>
      <c r="QXE337" s="315"/>
      <c r="QXF337" s="59"/>
      <c r="QXG337" s="59"/>
      <c r="QXH337" s="59"/>
      <c r="QXI337" s="59"/>
      <c r="QXJ337" s="59"/>
      <c r="QXK337" s="59"/>
      <c r="QXL337" s="59"/>
      <c r="QXM337" s="59"/>
      <c r="QXN337" s="59"/>
      <c r="QXO337" s="59"/>
      <c r="QXT337" s="59"/>
      <c r="QXY337" s="59"/>
      <c r="QYQ337" s="315"/>
      <c r="QYR337" s="59"/>
      <c r="QYS337" s="59"/>
      <c r="QYT337" s="59"/>
      <c r="QYU337" s="59"/>
      <c r="QYV337" s="59"/>
      <c r="QYW337" s="59"/>
      <c r="QYX337" s="59"/>
      <c r="QYY337" s="59"/>
      <c r="QYZ337" s="59"/>
      <c r="QZA337" s="59"/>
      <c r="QZF337" s="59"/>
      <c r="QZK337" s="59"/>
      <c r="RAC337" s="315"/>
      <c r="RAD337" s="59"/>
      <c r="RAE337" s="59"/>
      <c r="RAF337" s="59"/>
      <c r="RAG337" s="59"/>
      <c r="RAH337" s="59"/>
      <c r="RAI337" s="59"/>
      <c r="RAJ337" s="59"/>
      <c r="RAK337" s="59"/>
      <c r="RAL337" s="59"/>
      <c r="RAM337" s="59"/>
      <c r="RAR337" s="59"/>
      <c r="RAW337" s="59"/>
      <c r="RBO337" s="315"/>
      <c r="RBP337" s="59"/>
      <c r="RBQ337" s="59"/>
      <c r="RBR337" s="59"/>
      <c r="RBS337" s="59"/>
      <c r="RBT337" s="59"/>
      <c r="RBU337" s="59"/>
      <c r="RBV337" s="59"/>
      <c r="RBW337" s="59"/>
      <c r="RBX337" s="59"/>
      <c r="RBY337" s="59"/>
      <c r="RCD337" s="59"/>
      <c r="RCI337" s="59"/>
      <c r="RDA337" s="315"/>
      <c r="RDB337" s="59"/>
      <c r="RDC337" s="59"/>
      <c r="RDD337" s="59"/>
      <c r="RDE337" s="59"/>
      <c r="RDF337" s="59"/>
      <c r="RDG337" s="59"/>
      <c r="RDH337" s="59"/>
      <c r="RDI337" s="59"/>
      <c r="RDJ337" s="59"/>
      <c r="RDK337" s="59"/>
      <c r="RDP337" s="59"/>
      <c r="RDU337" s="59"/>
      <c r="REM337" s="315"/>
      <c r="REN337" s="59"/>
      <c r="REO337" s="59"/>
      <c r="REP337" s="59"/>
      <c r="REQ337" s="59"/>
      <c r="RER337" s="59"/>
      <c r="RES337" s="59"/>
      <c r="RET337" s="59"/>
      <c r="REU337" s="59"/>
      <c r="REV337" s="59"/>
      <c r="REW337" s="59"/>
      <c r="RFB337" s="59"/>
      <c r="RFG337" s="59"/>
      <c r="RFY337" s="315"/>
      <c r="RFZ337" s="59"/>
      <c r="RGA337" s="59"/>
      <c r="RGB337" s="59"/>
      <c r="RGC337" s="59"/>
      <c r="RGD337" s="59"/>
      <c r="RGE337" s="59"/>
      <c r="RGF337" s="59"/>
      <c r="RGG337" s="59"/>
      <c r="RGH337" s="59"/>
      <c r="RGI337" s="59"/>
      <c r="RGN337" s="59"/>
      <c r="RGS337" s="59"/>
      <c r="RHK337" s="315"/>
      <c r="RHL337" s="59"/>
      <c r="RHM337" s="59"/>
      <c r="RHN337" s="59"/>
      <c r="RHO337" s="59"/>
      <c r="RHP337" s="59"/>
      <c r="RHQ337" s="59"/>
      <c r="RHR337" s="59"/>
      <c r="RHS337" s="59"/>
      <c r="RHT337" s="59"/>
      <c r="RHU337" s="59"/>
      <c r="RHZ337" s="59"/>
      <c r="RIE337" s="59"/>
      <c r="RIW337" s="315"/>
      <c r="RIX337" s="59"/>
      <c r="RIY337" s="59"/>
      <c r="RIZ337" s="59"/>
      <c r="RJA337" s="59"/>
      <c r="RJB337" s="59"/>
      <c r="RJC337" s="59"/>
      <c r="RJD337" s="59"/>
      <c r="RJE337" s="59"/>
      <c r="RJF337" s="59"/>
      <c r="RJG337" s="59"/>
      <c r="RJL337" s="59"/>
      <c r="RJQ337" s="59"/>
      <c r="RKI337" s="315"/>
      <c r="RKJ337" s="59"/>
      <c r="RKK337" s="59"/>
      <c r="RKL337" s="59"/>
      <c r="RKM337" s="59"/>
      <c r="RKN337" s="59"/>
      <c r="RKO337" s="59"/>
      <c r="RKP337" s="59"/>
      <c r="RKQ337" s="59"/>
      <c r="RKR337" s="59"/>
      <c r="RKS337" s="59"/>
      <c r="RKX337" s="59"/>
      <c r="RLC337" s="59"/>
      <c r="RLU337" s="315"/>
      <c r="RLV337" s="59"/>
      <c r="RLW337" s="59"/>
      <c r="RLX337" s="59"/>
      <c r="RLY337" s="59"/>
      <c r="RLZ337" s="59"/>
      <c r="RMA337" s="59"/>
      <c r="RMB337" s="59"/>
      <c r="RMC337" s="59"/>
      <c r="RMD337" s="59"/>
      <c r="RME337" s="59"/>
      <c r="RMJ337" s="59"/>
      <c r="RMO337" s="59"/>
      <c r="RNG337" s="315"/>
      <c r="RNH337" s="59"/>
      <c r="RNI337" s="59"/>
      <c r="RNJ337" s="59"/>
      <c r="RNK337" s="59"/>
      <c r="RNL337" s="59"/>
      <c r="RNM337" s="59"/>
      <c r="RNN337" s="59"/>
      <c r="RNO337" s="59"/>
      <c r="RNP337" s="59"/>
      <c r="RNQ337" s="59"/>
      <c r="RNV337" s="59"/>
      <c r="ROA337" s="59"/>
      <c r="ROS337" s="315"/>
      <c r="ROT337" s="59"/>
      <c r="ROU337" s="59"/>
      <c r="ROV337" s="59"/>
      <c r="ROW337" s="59"/>
      <c r="ROX337" s="59"/>
      <c r="ROY337" s="59"/>
      <c r="ROZ337" s="59"/>
      <c r="RPA337" s="59"/>
      <c r="RPB337" s="59"/>
      <c r="RPC337" s="59"/>
      <c r="RPH337" s="59"/>
      <c r="RPM337" s="59"/>
      <c r="RQE337" s="315"/>
      <c r="RQF337" s="59"/>
      <c r="RQG337" s="59"/>
      <c r="RQH337" s="59"/>
      <c r="RQI337" s="59"/>
      <c r="RQJ337" s="59"/>
      <c r="RQK337" s="59"/>
      <c r="RQL337" s="59"/>
      <c r="RQM337" s="59"/>
      <c r="RQN337" s="59"/>
      <c r="RQO337" s="59"/>
      <c r="RQT337" s="59"/>
      <c r="RQY337" s="59"/>
      <c r="RRQ337" s="315"/>
      <c r="RRR337" s="59"/>
      <c r="RRS337" s="59"/>
      <c r="RRT337" s="59"/>
      <c r="RRU337" s="59"/>
      <c r="RRV337" s="59"/>
      <c r="RRW337" s="59"/>
      <c r="RRX337" s="59"/>
      <c r="RRY337" s="59"/>
      <c r="RRZ337" s="59"/>
      <c r="RSA337" s="59"/>
      <c r="RSF337" s="59"/>
      <c r="RSK337" s="59"/>
      <c r="RTC337" s="315"/>
      <c r="RTD337" s="59"/>
      <c r="RTE337" s="59"/>
      <c r="RTF337" s="59"/>
      <c r="RTG337" s="59"/>
      <c r="RTH337" s="59"/>
      <c r="RTI337" s="59"/>
      <c r="RTJ337" s="59"/>
      <c r="RTK337" s="59"/>
      <c r="RTL337" s="59"/>
      <c r="RTM337" s="59"/>
      <c r="RTR337" s="59"/>
      <c r="RTW337" s="59"/>
      <c r="RUO337" s="315"/>
      <c r="RUP337" s="59"/>
      <c r="RUQ337" s="59"/>
      <c r="RUR337" s="59"/>
      <c r="RUS337" s="59"/>
      <c r="RUT337" s="59"/>
      <c r="RUU337" s="59"/>
      <c r="RUV337" s="59"/>
      <c r="RUW337" s="59"/>
      <c r="RUX337" s="59"/>
      <c r="RUY337" s="59"/>
      <c r="RVD337" s="59"/>
      <c r="RVI337" s="59"/>
      <c r="RWA337" s="315"/>
      <c r="RWB337" s="59"/>
      <c r="RWC337" s="59"/>
      <c r="RWD337" s="59"/>
      <c r="RWE337" s="59"/>
      <c r="RWF337" s="59"/>
      <c r="RWG337" s="59"/>
      <c r="RWH337" s="59"/>
      <c r="RWI337" s="59"/>
      <c r="RWJ337" s="59"/>
      <c r="RWK337" s="59"/>
      <c r="RWP337" s="59"/>
      <c r="RWU337" s="59"/>
      <c r="RXM337" s="315"/>
      <c r="RXN337" s="59"/>
      <c r="RXO337" s="59"/>
      <c r="RXP337" s="59"/>
      <c r="RXQ337" s="59"/>
      <c r="RXR337" s="59"/>
      <c r="RXS337" s="59"/>
      <c r="RXT337" s="59"/>
      <c r="RXU337" s="59"/>
      <c r="RXV337" s="59"/>
      <c r="RXW337" s="59"/>
      <c r="RYB337" s="59"/>
      <c r="RYG337" s="59"/>
      <c r="RYY337" s="315"/>
      <c r="RYZ337" s="59"/>
      <c r="RZA337" s="59"/>
      <c r="RZB337" s="59"/>
      <c r="RZC337" s="59"/>
      <c r="RZD337" s="59"/>
      <c r="RZE337" s="59"/>
      <c r="RZF337" s="59"/>
      <c r="RZG337" s="59"/>
      <c r="RZH337" s="59"/>
      <c r="RZI337" s="59"/>
      <c r="RZN337" s="59"/>
      <c r="RZS337" s="59"/>
      <c r="SAK337" s="315"/>
      <c r="SAL337" s="59"/>
      <c r="SAM337" s="59"/>
      <c r="SAN337" s="59"/>
      <c r="SAO337" s="59"/>
      <c r="SAP337" s="59"/>
      <c r="SAQ337" s="59"/>
      <c r="SAR337" s="59"/>
      <c r="SAS337" s="59"/>
      <c r="SAT337" s="59"/>
      <c r="SAU337" s="59"/>
      <c r="SAZ337" s="59"/>
      <c r="SBE337" s="59"/>
      <c r="SBW337" s="315"/>
      <c r="SBX337" s="59"/>
      <c r="SBY337" s="59"/>
      <c r="SBZ337" s="59"/>
      <c r="SCA337" s="59"/>
      <c r="SCB337" s="59"/>
      <c r="SCC337" s="59"/>
      <c r="SCD337" s="59"/>
      <c r="SCE337" s="59"/>
      <c r="SCF337" s="59"/>
      <c r="SCG337" s="59"/>
      <c r="SCL337" s="59"/>
      <c r="SCQ337" s="59"/>
      <c r="SDI337" s="315"/>
      <c r="SDJ337" s="59"/>
      <c r="SDK337" s="59"/>
      <c r="SDL337" s="59"/>
      <c r="SDM337" s="59"/>
      <c r="SDN337" s="59"/>
      <c r="SDO337" s="59"/>
      <c r="SDP337" s="59"/>
      <c r="SDQ337" s="59"/>
      <c r="SDR337" s="59"/>
      <c r="SDS337" s="59"/>
      <c r="SDX337" s="59"/>
      <c r="SEC337" s="59"/>
      <c r="SEU337" s="315"/>
      <c r="SEV337" s="59"/>
      <c r="SEW337" s="59"/>
      <c r="SEX337" s="59"/>
      <c r="SEY337" s="59"/>
      <c r="SEZ337" s="59"/>
      <c r="SFA337" s="59"/>
      <c r="SFB337" s="59"/>
      <c r="SFC337" s="59"/>
      <c r="SFD337" s="59"/>
      <c r="SFE337" s="59"/>
      <c r="SFJ337" s="59"/>
      <c r="SFO337" s="59"/>
      <c r="SGG337" s="315"/>
      <c r="SGH337" s="59"/>
      <c r="SGI337" s="59"/>
      <c r="SGJ337" s="59"/>
      <c r="SGK337" s="59"/>
      <c r="SGL337" s="59"/>
      <c r="SGM337" s="59"/>
      <c r="SGN337" s="59"/>
      <c r="SGO337" s="59"/>
      <c r="SGP337" s="59"/>
      <c r="SGQ337" s="59"/>
      <c r="SGV337" s="59"/>
      <c r="SHA337" s="59"/>
      <c r="SHS337" s="315"/>
      <c r="SHT337" s="59"/>
      <c r="SHU337" s="59"/>
      <c r="SHV337" s="59"/>
      <c r="SHW337" s="59"/>
      <c r="SHX337" s="59"/>
      <c r="SHY337" s="59"/>
      <c r="SHZ337" s="59"/>
      <c r="SIA337" s="59"/>
      <c r="SIB337" s="59"/>
      <c r="SIC337" s="59"/>
      <c r="SIH337" s="59"/>
      <c r="SIM337" s="59"/>
      <c r="SJE337" s="315"/>
      <c r="SJF337" s="59"/>
      <c r="SJG337" s="59"/>
      <c r="SJH337" s="59"/>
      <c r="SJI337" s="59"/>
      <c r="SJJ337" s="59"/>
      <c r="SJK337" s="59"/>
      <c r="SJL337" s="59"/>
      <c r="SJM337" s="59"/>
      <c r="SJN337" s="59"/>
      <c r="SJO337" s="59"/>
      <c r="SJT337" s="59"/>
      <c r="SJY337" s="59"/>
      <c r="SKQ337" s="315"/>
      <c r="SKR337" s="59"/>
      <c r="SKS337" s="59"/>
      <c r="SKT337" s="59"/>
      <c r="SKU337" s="59"/>
      <c r="SKV337" s="59"/>
      <c r="SKW337" s="59"/>
      <c r="SKX337" s="59"/>
      <c r="SKY337" s="59"/>
      <c r="SKZ337" s="59"/>
      <c r="SLA337" s="59"/>
      <c r="SLF337" s="59"/>
      <c r="SLK337" s="59"/>
      <c r="SMC337" s="315"/>
      <c r="SMD337" s="59"/>
      <c r="SME337" s="59"/>
      <c r="SMF337" s="59"/>
      <c r="SMG337" s="59"/>
      <c r="SMH337" s="59"/>
      <c r="SMI337" s="59"/>
      <c r="SMJ337" s="59"/>
      <c r="SMK337" s="59"/>
      <c r="SML337" s="59"/>
      <c r="SMM337" s="59"/>
      <c r="SMR337" s="59"/>
      <c r="SMW337" s="59"/>
      <c r="SNO337" s="315"/>
      <c r="SNP337" s="59"/>
      <c r="SNQ337" s="59"/>
      <c r="SNR337" s="59"/>
      <c r="SNS337" s="59"/>
      <c r="SNT337" s="59"/>
      <c r="SNU337" s="59"/>
      <c r="SNV337" s="59"/>
      <c r="SNW337" s="59"/>
      <c r="SNX337" s="59"/>
      <c r="SNY337" s="59"/>
      <c r="SOD337" s="59"/>
      <c r="SOI337" s="59"/>
      <c r="SPA337" s="315"/>
      <c r="SPB337" s="59"/>
      <c r="SPC337" s="59"/>
      <c r="SPD337" s="59"/>
      <c r="SPE337" s="59"/>
      <c r="SPF337" s="59"/>
      <c r="SPG337" s="59"/>
      <c r="SPH337" s="59"/>
      <c r="SPI337" s="59"/>
      <c r="SPJ337" s="59"/>
      <c r="SPK337" s="59"/>
      <c r="SPP337" s="59"/>
      <c r="SPU337" s="59"/>
      <c r="SQM337" s="315"/>
      <c r="SQN337" s="59"/>
      <c r="SQO337" s="59"/>
      <c r="SQP337" s="59"/>
      <c r="SQQ337" s="59"/>
      <c r="SQR337" s="59"/>
      <c r="SQS337" s="59"/>
      <c r="SQT337" s="59"/>
      <c r="SQU337" s="59"/>
      <c r="SQV337" s="59"/>
      <c r="SQW337" s="59"/>
      <c r="SRB337" s="59"/>
      <c r="SRG337" s="59"/>
      <c r="SRY337" s="315"/>
      <c r="SRZ337" s="59"/>
      <c r="SSA337" s="59"/>
      <c r="SSB337" s="59"/>
      <c r="SSC337" s="59"/>
      <c r="SSD337" s="59"/>
      <c r="SSE337" s="59"/>
      <c r="SSF337" s="59"/>
      <c r="SSG337" s="59"/>
      <c r="SSH337" s="59"/>
      <c r="SSI337" s="59"/>
      <c r="SSN337" s="59"/>
      <c r="SSS337" s="59"/>
      <c r="STK337" s="315"/>
      <c r="STL337" s="59"/>
      <c r="STM337" s="59"/>
      <c r="STN337" s="59"/>
      <c r="STO337" s="59"/>
      <c r="STP337" s="59"/>
      <c r="STQ337" s="59"/>
      <c r="STR337" s="59"/>
      <c r="STS337" s="59"/>
      <c r="STT337" s="59"/>
      <c r="STU337" s="59"/>
      <c r="STZ337" s="59"/>
      <c r="SUE337" s="59"/>
      <c r="SUW337" s="315"/>
      <c r="SUX337" s="59"/>
      <c r="SUY337" s="59"/>
      <c r="SUZ337" s="59"/>
      <c r="SVA337" s="59"/>
      <c r="SVB337" s="59"/>
      <c r="SVC337" s="59"/>
      <c r="SVD337" s="59"/>
      <c r="SVE337" s="59"/>
      <c r="SVF337" s="59"/>
      <c r="SVG337" s="59"/>
      <c r="SVL337" s="59"/>
      <c r="SVQ337" s="59"/>
      <c r="SWI337" s="315"/>
      <c r="SWJ337" s="59"/>
      <c r="SWK337" s="59"/>
      <c r="SWL337" s="59"/>
      <c r="SWM337" s="59"/>
      <c r="SWN337" s="59"/>
      <c r="SWO337" s="59"/>
      <c r="SWP337" s="59"/>
      <c r="SWQ337" s="59"/>
      <c r="SWR337" s="59"/>
      <c r="SWS337" s="59"/>
      <c r="SWX337" s="59"/>
      <c r="SXC337" s="59"/>
      <c r="SXU337" s="315"/>
      <c r="SXV337" s="59"/>
      <c r="SXW337" s="59"/>
      <c r="SXX337" s="59"/>
      <c r="SXY337" s="59"/>
      <c r="SXZ337" s="59"/>
      <c r="SYA337" s="59"/>
      <c r="SYB337" s="59"/>
      <c r="SYC337" s="59"/>
      <c r="SYD337" s="59"/>
      <c r="SYE337" s="59"/>
      <c r="SYJ337" s="59"/>
      <c r="SYO337" s="59"/>
      <c r="SZG337" s="315"/>
      <c r="SZH337" s="59"/>
      <c r="SZI337" s="59"/>
      <c r="SZJ337" s="59"/>
      <c r="SZK337" s="59"/>
      <c r="SZL337" s="59"/>
      <c r="SZM337" s="59"/>
      <c r="SZN337" s="59"/>
      <c r="SZO337" s="59"/>
      <c r="SZP337" s="59"/>
      <c r="SZQ337" s="59"/>
      <c r="SZV337" s="59"/>
      <c r="TAA337" s="59"/>
      <c r="TAS337" s="315"/>
      <c r="TAT337" s="59"/>
      <c r="TAU337" s="59"/>
      <c r="TAV337" s="59"/>
      <c r="TAW337" s="59"/>
      <c r="TAX337" s="59"/>
      <c r="TAY337" s="59"/>
      <c r="TAZ337" s="59"/>
      <c r="TBA337" s="59"/>
      <c r="TBB337" s="59"/>
      <c r="TBC337" s="59"/>
      <c r="TBH337" s="59"/>
      <c r="TBM337" s="59"/>
      <c r="TCE337" s="315"/>
      <c r="TCF337" s="59"/>
      <c r="TCG337" s="59"/>
      <c r="TCH337" s="59"/>
      <c r="TCI337" s="59"/>
      <c r="TCJ337" s="59"/>
      <c r="TCK337" s="59"/>
      <c r="TCL337" s="59"/>
      <c r="TCM337" s="59"/>
      <c r="TCN337" s="59"/>
      <c r="TCO337" s="59"/>
      <c r="TCT337" s="59"/>
      <c r="TCY337" s="59"/>
      <c r="TDQ337" s="315"/>
      <c r="TDR337" s="59"/>
      <c r="TDS337" s="59"/>
      <c r="TDT337" s="59"/>
      <c r="TDU337" s="59"/>
      <c r="TDV337" s="59"/>
      <c r="TDW337" s="59"/>
      <c r="TDX337" s="59"/>
      <c r="TDY337" s="59"/>
      <c r="TDZ337" s="59"/>
      <c r="TEA337" s="59"/>
      <c r="TEF337" s="59"/>
      <c r="TEK337" s="59"/>
      <c r="TFC337" s="315"/>
      <c r="TFD337" s="59"/>
      <c r="TFE337" s="59"/>
      <c r="TFF337" s="59"/>
      <c r="TFG337" s="59"/>
      <c r="TFH337" s="59"/>
      <c r="TFI337" s="59"/>
      <c r="TFJ337" s="59"/>
      <c r="TFK337" s="59"/>
      <c r="TFL337" s="59"/>
      <c r="TFM337" s="59"/>
      <c r="TFR337" s="59"/>
      <c r="TFW337" s="59"/>
      <c r="TGO337" s="315"/>
      <c r="TGP337" s="59"/>
      <c r="TGQ337" s="59"/>
      <c r="TGR337" s="59"/>
      <c r="TGS337" s="59"/>
      <c r="TGT337" s="59"/>
      <c r="TGU337" s="59"/>
      <c r="TGV337" s="59"/>
      <c r="TGW337" s="59"/>
      <c r="TGX337" s="59"/>
      <c r="TGY337" s="59"/>
      <c r="THD337" s="59"/>
      <c r="THI337" s="59"/>
      <c r="TIA337" s="315"/>
      <c r="TIB337" s="59"/>
      <c r="TIC337" s="59"/>
      <c r="TID337" s="59"/>
      <c r="TIE337" s="59"/>
      <c r="TIF337" s="59"/>
      <c r="TIG337" s="59"/>
      <c r="TIH337" s="59"/>
      <c r="TII337" s="59"/>
      <c r="TIJ337" s="59"/>
      <c r="TIK337" s="59"/>
      <c r="TIP337" s="59"/>
      <c r="TIU337" s="59"/>
      <c r="TJM337" s="315"/>
      <c r="TJN337" s="59"/>
      <c r="TJO337" s="59"/>
      <c r="TJP337" s="59"/>
      <c r="TJQ337" s="59"/>
      <c r="TJR337" s="59"/>
      <c r="TJS337" s="59"/>
      <c r="TJT337" s="59"/>
      <c r="TJU337" s="59"/>
      <c r="TJV337" s="59"/>
      <c r="TJW337" s="59"/>
      <c r="TKB337" s="59"/>
      <c r="TKG337" s="59"/>
      <c r="TKY337" s="315"/>
      <c r="TKZ337" s="59"/>
      <c r="TLA337" s="59"/>
      <c r="TLB337" s="59"/>
      <c r="TLC337" s="59"/>
      <c r="TLD337" s="59"/>
      <c r="TLE337" s="59"/>
      <c r="TLF337" s="59"/>
      <c r="TLG337" s="59"/>
      <c r="TLH337" s="59"/>
      <c r="TLI337" s="59"/>
      <c r="TLN337" s="59"/>
      <c r="TLS337" s="59"/>
      <c r="TMK337" s="315"/>
      <c r="TML337" s="59"/>
      <c r="TMM337" s="59"/>
      <c r="TMN337" s="59"/>
      <c r="TMO337" s="59"/>
      <c r="TMP337" s="59"/>
      <c r="TMQ337" s="59"/>
      <c r="TMR337" s="59"/>
      <c r="TMS337" s="59"/>
      <c r="TMT337" s="59"/>
      <c r="TMU337" s="59"/>
      <c r="TMZ337" s="59"/>
      <c r="TNE337" s="59"/>
      <c r="TNW337" s="315"/>
      <c r="TNX337" s="59"/>
      <c r="TNY337" s="59"/>
      <c r="TNZ337" s="59"/>
      <c r="TOA337" s="59"/>
      <c r="TOB337" s="59"/>
      <c r="TOC337" s="59"/>
      <c r="TOD337" s="59"/>
      <c r="TOE337" s="59"/>
      <c r="TOF337" s="59"/>
      <c r="TOG337" s="59"/>
      <c r="TOL337" s="59"/>
      <c r="TOQ337" s="59"/>
      <c r="TPI337" s="315"/>
      <c r="TPJ337" s="59"/>
      <c r="TPK337" s="59"/>
      <c r="TPL337" s="59"/>
      <c r="TPM337" s="59"/>
      <c r="TPN337" s="59"/>
      <c r="TPO337" s="59"/>
      <c r="TPP337" s="59"/>
      <c r="TPQ337" s="59"/>
      <c r="TPR337" s="59"/>
      <c r="TPS337" s="59"/>
      <c r="TPX337" s="59"/>
      <c r="TQC337" s="59"/>
      <c r="TQU337" s="315"/>
      <c r="TQV337" s="59"/>
      <c r="TQW337" s="59"/>
      <c r="TQX337" s="59"/>
      <c r="TQY337" s="59"/>
      <c r="TQZ337" s="59"/>
      <c r="TRA337" s="59"/>
      <c r="TRB337" s="59"/>
      <c r="TRC337" s="59"/>
      <c r="TRD337" s="59"/>
      <c r="TRE337" s="59"/>
      <c r="TRJ337" s="59"/>
      <c r="TRO337" s="59"/>
      <c r="TSG337" s="315"/>
      <c r="TSH337" s="59"/>
      <c r="TSI337" s="59"/>
      <c r="TSJ337" s="59"/>
      <c r="TSK337" s="59"/>
      <c r="TSL337" s="59"/>
      <c r="TSM337" s="59"/>
      <c r="TSN337" s="59"/>
      <c r="TSO337" s="59"/>
      <c r="TSP337" s="59"/>
      <c r="TSQ337" s="59"/>
      <c r="TSV337" s="59"/>
      <c r="TTA337" s="59"/>
      <c r="TTS337" s="315"/>
      <c r="TTT337" s="59"/>
      <c r="TTU337" s="59"/>
      <c r="TTV337" s="59"/>
      <c r="TTW337" s="59"/>
      <c r="TTX337" s="59"/>
      <c r="TTY337" s="59"/>
      <c r="TTZ337" s="59"/>
      <c r="TUA337" s="59"/>
      <c r="TUB337" s="59"/>
      <c r="TUC337" s="59"/>
      <c r="TUH337" s="59"/>
      <c r="TUM337" s="59"/>
      <c r="TVE337" s="315"/>
      <c r="TVF337" s="59"/>
      <c r="TVG337" s="59"/>
      <c r="TVH337" s="59"/>
      <c r="TVI337" s="59"/>
      <c r="TVJ337" s="59"/>
      <c r="TVK337" s="59"/>
      <c r="TVL337" s="59"/>
      <c r="TVM337" s="59"/>
      <c r="TVN337" s="59"/>
      <c r="TVO337" s="59"/>
      <c r="TVT337" s="59"/>
      <c r="TVY337" s="59"/>
      <c r="TWQ337" s="315"/>
      <c r="TWR337" s="59"/>
      <c r="TWS337" s="59"/>
      <c r="TWT337" s="59"/>
      <c r="TWU337" s="59"/>
      <c r="TWV337" s="59"/>
      <c r="TWW337" s="59"/>
      <c r="TWX337" s="59"/>
      <c r="TWY337" s="59"/>
      <c r="TWZ337" s="59"/>
      <c r="TXA337" s="59"/>
      <c r="TXF337" s="59"/>
      <c r="TXK337" s="59"/>
      <c r="TYC337" s="315"/>
      <c r="TYD337" s="59"/>
      <c r="TYE337" s="59"/>
      <c r="TYF337" s="59"/>
      <c r="TYG337" s="59"/>
      <c r="TYH337" s="59"/>
      <c r="TYI337" s="59"/>
      <c r="TYJ337" s="59"/>
      <c r="TYK337" s="59"/>
      <c r="TYL337" s="59"/>
      <c r="TYM337" s="59"/>
      <c r="TYR337" s="59"/>
      <c r="TYW337" s="59"/>
      <c r="TZO337" s="315"/>
      <c r="TZP337" s="59"/>
      <c r="TZQ337" s="59"/>
      <c r="TZR337" s="59"/>
      <c r="TZS337" s="59"/>
      <c r="TZT337" s="59"/>
      <c r="TZU337" s="59"/>
      <c r="TZV337" s="59"/>
      <c r="TZW337" s="59"/>
      <c r="TZX337" s="59"/>
      <c r="TZY337" s="59"/>
      <c r="UAD337" s="59"/>
      <c r="UAI337" s="59"/>
      <c r="UBA337" s="315"/>
      <c r="UBB337" s="59"/>
      <c r="UBC337" s="59"/>
      <c r="UBD337" s="59"/>
      <c r="UBE337" s="59"/>
      <c r="UBF337" s="59"/>
      <c r="UBG337" s="59"/>
      <c r="UBH337" s="59"/>
      <c r="UBI337" s="59"/>
      <c r="UBJ337" s="59"/>
      <c r="UBK337" s="59"/>
      <c r="UBP337" s="59"/>
      <c r="UBU337" s="59"/>
      <c r="UCM337" s="315"/>
      <c r="UCN337" s="59"/>
      <c r="UCO337" s="59"/>
      <c r="UCP337" s="59"/>
      <c r="UCQ337" s="59"/>
      <c r="UCR337" s="59"/>
      <c r="UCS337" s="59"/>
      <c r="UCT337" s="59"/>
      <c r="UCU337" s="59"/>
      <c r="UCV337" s="59"/>
      <c r="UCW337" s="59"/>
      <c r="UDB337" s="59"/>
      <c r="UDG337" s="59"/>
      <c r="UDY337" s="315"/>
      <c r="UDZ337" s="59"/>
      <c r="UEA337" s="59"/>
      <c r="UEB337" s="59"/>
      <c r="UEC337" s="59"/>
      <c r="UED337" s="59"/>
      <c r="UEE337" s="59"/>
      <c r="UEF337" s="59"/>
      <c r="UEG337" s="59"/>
      <c r="UEH337" s="59"/>
      <c r="UEI337" s="59"/>
      <c r="UEN337" s="59"/>
      <c r="UES337" s="59"/>
      <c r="UFK337" s="315"/>
      <c r="UFL337" s="59"/>
      <c r="UFM337" s="59"/>
      <c r="UFN337" s="59"/>
      <c r="UFO337" s="59"/>
      <c r="UFP337" s="59"/>
      <c r="UFQ337" s="59"/>
      <c r="UFR337" s="59"/>
      <c r="UFS337" s="59"/>
      <c r="UFT337" s="59"/>
      <c r="UFU337" s="59"/>
      <c r="UFZ337" s="59"/>
      <c r="UGE337" s="59"/>
      <c r="UGW337" s="315"/>
      <c r="UGX337" s="59"/>
      <c r="UGY337" s="59"/>
      <c r="UGZ337" s="59"/>
      <c r="UHA337" s="59"/>
      <c r="UHB337" s="59"/>
      <c r="UHC337" s="59"/>
      <c r="UHD337" s="59"/>
      <c r="UHE337" s="59"/>
      <c r="UHF337" s="59"/>
      <c r="UHG337" s="59"/>
      <c r="UHL337" s="59"/>
      <c r="UHQ337" s="59"/>
      <c r="UII337" s="315"/>
      <c r="UIJ337" s="59"/>
      <c r="UIK337" s="59"/>
      <c r="UIL337" s="59"/>
      <c r="UIM337" s="59"/>
      <c r="UIN337" s="59"/>
      <c r="UIO337" s="59"/>
      <c r="UIP337" s="59"/>
      <c r="UIQ337" s="59"/>
      <c r="UIR337" s="59"/>
      <c r="UIS337" s="59"/>
      <c r="UIX337" s="59"/>
      <c r="UJC337" s="59"/>
      <c r="UJU337" s="315"/>
      <c r="UJV337" s="59"/>
      <c r="UJW337" s="59"/>
      <c r="UJX337" s="59"/>
      <c r="UJY337" s="59"/>
      <c r="UJZ337" s="59"/>
      <c r="UKA337" s="59"/>
      <c r="UKB337" s="59"/>
      <c r="UKC337" s="59"/>
      <c r="UKD337" s="59"/>
      <c r="UKE337" s="59"/>
      <c r="UKJ337" s="59"/>
      <c r="UKO337" s="59"/>
      <c r="ULG337" s="315"/>
      <c r="ULH337" s="59"/>
      <c r="ULI337" s="59"/>
      <c r="ULJ337" s="59"/>
      <c r="ULK337" s="59"/>
      <c r="ULL337" s="59"/>
      <c r="ULM337" s="59"/>
      <c r="ULN337" s="59"/>
      <c r="ULO337" s="59"/>
      <c r="ULP337" s="59"/>
      <c r="ULQ337" s="59"/>
      <c r="ULV337" s="59"/>
      <c r="UMA337" s="59"/>
      <c r="UMS337" s="315"/>
      <c r="UMT337" s="59"/>
      <c r="UMU337" s="59"/>
      <c r="UMV337" s="59"/>
      <c r="UMW337" s="59"/>
      <c r="UMX337" s="59"/>
      <c r="UMY337" s="59"/>
      <c r="UMZ337" s="59"/>
      <c r="UNA337" s="59"/>
      <c r="UNB337" s="59"/>
      <c r="UNC337" s="59"/>
      <c r="UNH337" s="59"/>
      <c r="UNM337" s="59"/>
      <c r="UOE337" s="315"/>
      <c r="UOF337" s="59"/>
      <c r="UOG337" s="59"/>
      <c r="UOH337" s="59"/>
      <c r="UOI337" s="59"/>
      <c r="UOJ337" s="59"/>
      <c r="UOK337" s="59"/>
      <c r="UOL337" s="59"/>
      <c r="UOM337" s="59"/>
      <c r="UON337" s="59"/>
      <c r="UOO337" s="59"/>
      <c r="UOT337" s="59"/>
      <c r="UOY337" s="59"/>
      <c r="UPQ337" s="315"/>
      <c r="UPR337" s="59"/>
      <c r="UPS337" s="59"/>
      <c r="UPT337" s="59"/>
      <c r="UPU337" s="59"/>
      <c r="UPV337" s="59"/>
      <c r="UPW337" s="59"/>
      <c r="UPX337" s="59"/>
      <c r="UPY337" s="59"/>
      <c r="UPZ337" s="59"/>
      <c r="UQA337" s="59"/>
      <c r="UQF337" s="59"/>
      <c r="UQK337" s="59"/>
      <c r="URC337" s="315"/>
      <c r="URD337" s="59"/>
      <c r="URE337" s="59"/>
      <c r="URF337" s="59"/>
      <c r="URG337" s="59"/>
      <c r="URH337" s="59"/>
      <c r="URI337" s="59"/>
      <c r="URJ337" s="59"/>
      <c r="URK337" s="59"/>
      <c r="URL337" s="59"/>
      <c r="URM337" s="59"/>
      <c r="URR337" s="59"/>
      <c r="URW337" s="59"/>
      <c r="USO337" s="315"/>
      <c r="USP337" s="59"/>
      <c r="USQ337" s="59"/>
      <c r="USR337" s="59"/>
      <c r="USS337" s="59"/>
      <c r="UST337" s="59"/>
      <c r="USU337" s="59"/>
      <c r="USV337" s="59"/>
      <c r="USW337" s="59"/>
      <c r="USX337" s="59"/>
      <c r="USY337" s="59"/>
      <c r="UTD337" s="59"/>
      <c r="UTI337" s="59"/>
      <c r="UUA337" s="315"/>
      <c r="UUB337" s="59"/>
      <c r="UUC337" s="59"/>
      <c r="UUD337" s="59"/>
      <c r="UUE337" s="59"/>
      <c r="UUF337" s="59"/>
      <c r="UUG337" s="59"/>
      <c r="UUH337" s="59"/>
      <c r="UUI337" s="59"/>
      <c r="UUJ337" s="59"/>
      <c r="UUK337" s="59"/>
      <c r="UUP337" s="59"/>
      <c r="UUU337" s="59"/>
      <c r="UVM337" s="315"/>
      <c r="UVN337" s="59"/>
      <c r="UVO337" s="59"/>
      <c r="UVP337" s="59"/>
      <c r="UVQ337" s="59"/>
      <c r="UVR337" s="59"/>
      <c r="UVS337" s="59"/>
      <c r="UVT337" s="59"/>
      <c r="UVU337" s="59"/>
      <c r="UVV337" s="59"/>
      <c r="UVW337" s="59"/>
      <c r="UWB337" s="59"/>
      <c r="UWG337" s="59"/>
      <c r="UWY337" s="315"/>
      <c r="UWZ337" s="59"/>
      <c r="UXA337" s="59"/>
      <c r="UXB337" s="59"/>
      <c r="UXC337" s="59"/>
      <c r="UXD337" s="59"/>
      <c r="UXE337" s="59"/>
      <c r="UXF337" s="59"/>
      <c r="UXG337" s="59"/>
      <c r="UXH337" s="59"/>
      <c r="UXI337" s="59"/>
      <c r="UXN337" s="59"/>
      <c r="UXS337" s="59"/>
      <c r="UYK337" s="315"/>
      <c r="UYL337" s="59"/>
      <c r="UYM337" s="59"/>
      <c r="UYN337" s="59"/>
      <c r="UYO337" s="59"/>
      <c r="UYP337" s="59"/>
      <c r="UYQ337" s="59"/>
      <c r="UYR337" s="59"/>
      <c r="UYS337" s="59"/>
      <c r="UYT337" s="59"/>
      <c r="UYU337" s="59"/>
      <c r="UYZ337" s="59"/>
      <c r="UZE337" s="59"/>
      <c r="UZW337" s="315"/>
      <c r="UZX337" s="59"/>
      <c r="UZY337" s="59"/>
      <c r="UZZ337" s="59"/>
      <c r="VAA337" s="59"/>
      <c r="VAB337" s="59"/>
      <c r="VAC337" s="59"/>
      <c r="VAD337" s="59"/>
      <c r="VAE337" s="59"/>
      <c r="VAF337" s="59"/>
      <c r="VAG337" s="59"/>
      <c r="VAL337" s="59"/>
      <c r="VAQ337" s="59"/>
      <c r="VBI337" s="315"/>
      <c r="VBJ337" s="59"/>
      <c r="VBK337" s="59"/>
      <c r="VBL337" s="59"/>
      <c r="VBM337" s="59"/>
      <c r="VBN337" s="59"/>
      <c r="VBO337" s="59"/>
      <c r="VBP337" s="59"/>
      <c r="VBQ337" s="59"/>
      <c r="VBR337" s="59"/>
      <c r="VBS337" s="59"/>
      <c r="VBX337" s="59"/>
      <c r="VCC337" s="59"/>
      <c r="VCU337" s="315"/>
      <c r="VCV337" s="59"/>
      <c r="VCW337" s="59"/>
      <c r="VCX337" s="59"/>
      <c r="VCY337" s="59"/>
      <c r="VCZ337" s="59"/>
      <c r="VDA337" s="59"/>
      <c r="VDB337" s="59"/>
      <c r="VDC337" s="59"/>
      <c r="VDD337" s="59"/>
      <c r="VDE337" s="59"/>
      <c r="VDJ337" s="59"/>
      <c r="VDO337" s="59"/>
      <c r="VEG337" s="315"/>
      <c r="VEH337" s="59"/>
      <c r="VEI337" s="59"/>
      <c r="VEJ337" s="59"/>
      <c r="VEK337" s="59"/>
      <c r="VEL337" s="59"/>
      <c r="VEM337" s="59"/>
      <c r="VEN337" s="59"/>
      <c r="VEO337" s="59"/>
      <c r="VEP337" s="59"/>
      <c r="VEQ337" s="59"/>
      <c r="VEV337" s="59"/>
      <c r="VFA337" s="59"/>
      <c r="VFS337" s="315"/>
      <c r="VFT337" s="59"/>
      <c r="VFU337" s="59"/>
      <c r="VFV337" s="59"/>
      <c r="VFW337" s="59"/>
      <c r="VFX337" s="59"/>
      <c r="VFY337" s="59"/>
      <c r="VFZ337" s="59"/>
      <c r="VGA337" s="59"/>
      <c r="VGB337" s="59"/>
      <c r="VGC337" s="59"/>
      <c r="VGH337" s="59"/>
      <c r="VGM337" s="59"/>
      <c r="VHE337" s="315"/>
      <c r="VHF337" s="59"/>
      <c r="VHG337" s="59"/>
      <c r="VHH337" s="59"/>
      <c r="VHI337" s="59"/>
      <c r="VHJ337" s="59"/>
      <c r="VHK337" s="59"/>
      <c r="VHL337" s="59"/>
      <c r="VHM337" s="59"/>
      <c r="VHN337" s="59"/>
      <c r="VHO337" s="59"/>
      <c r="VHT337" s="59"/>
      <c r="VHY337" s="59"/>
      <c r="VIQ337" s="315"/>
      <c r="VIR337" s="59"/>
      <c r="VIS337" s="59"/>
      <c r="VIT337" s="59"/>
      <c r="VIU337" s="59"/>
      <c r="VIV337" s="59"/>
      <c r="VIW337" s="59"/>
      <c r="VIX337" s="59"/>
      <c r="VIY337" s="59"/>
      <c r="VIZ337" s="59"/>
      <c r="VJA337" s="59"/>
      <c r="VJF337" s="59"/>
      <c r="VJK337" s="59"/>
      <c r="VKC337" s="315"/>
      <c r="VKD337" s="59"/>
      <c r="VKE337" s="59"/>
      <c r="VKF337" s="59"/>
      <c r="VKG337" s="59"/>
      <c r="VKH337" s="59"/>
      <c r="VKI337" s="59"/>
      <c r="VKJ337" s="59"/>
      <c r="VKK337" s="59"/>
      <c r="VKL337" s="59"/>
      <c r="VKM337" s="59"/>
      <c r="VKR337" s="59"/>
      <c r="VKW337" s="59"/>
      <c r="VLO337" s="315"/>
      <c r="VLP337" s="59"/>
      <c r="VLQ337" s="59"/>
      <c r="VLR337" s="59"/>
      <c r="VLS337" s="59"/>
      <c r="VLT337" s="59"/>
      <c r="VLU337" s="59"/>
      <c r="VLV337" s="59"/>
      <c r="VLW337" s="59"/>
      <c r="VLX337" s="59"/>
      <c r="VLY337" s="59"/>
      <c r="VMD337" s="59"/>
      <c r="VMI337" s="59"/>
      <c r="VNA337" s="315"/>
      <c r="VNB337" s="59"/>
      <c r="VNC337" s="59"/>
      <c r="VND337" s="59"/>
      <c r="VNE337" s="59"/>
      <c r="VNF337" s="59"/>
      <c r="VNG337" s="59"/>
      <c r="VNH337" s="59"/>
      <c r="VNI337" s="59"/>
      <c r="VNJ337" s="59"/>
      <c r="VNK337" s="59"/>
      <c r="VNP337" s="59"/>
      <c r="VNU337" s="59"/>
      <c r="VOM337" s="315"/>
      <c r="VON337" s="59"/>
      <c r="VOO337" s="59"/>
      <c r="VOP337" s="59"/>
      <c r="VOQ337" s="59"/>
      <c r="VOR337" s="59"/>
      <c r="VOS337" s="59"/>
      <c r="VOT337" s="59"/>
      <c r="VOU337" s="59"/>
      <c r="VOV337" s="59"/>
      <c r="VOW337" s="59"/>
      <c r="VPB337" s="59"/>
      <c r="VPG337" s="59"/>
      <c r="VPY337" s="315"/>
      <c r="VPZ337" s="59"/>
      <c r="VQA337" s="59"/>
      <c r="VQB337" s="59"/>
      <c r="VQC337" s="59"/>
      <c r="VQD337" s="59"/>
      <c r="VQE337" s="59"/>
      <c r="VQF337" s="59"/>
      <c r="VQG337" s="59"/>
      <c r="VQH337" s="59"/>
      <c r="VQI337" s="59"/>
      <c r="VQN337" s="59"/>
      <c r="VQS337" s="59"/>
      <c r="VRK337" s="315"/>
      <c r="VRL337" s="59"/>
      <c r="VRM337" s="59"/>
      <c r="VRN337" s="59"/>
      <c r="VRO337" s="59"/>
      <c r="VRP337" s="59"/>
      <c r="VRQ337" s="59"/>
      <c r="VRR337" s="59"/>
      <c r="VRS337" s="59"/>
      <c r="VRT337" s="59"/>
      <c r="VRU337" s="59"/>
      <c r="VRZ337" s="59"/>
      <c r="VSE337" s="59"/>
      <c r="VSW337" s="315"/>
      <c r="VSX337" s="59"/>
      <c r="VSY337" s="59"/>
      <c r="VSZ337" s="59"/>
      <c r="VTA337" s="59"/>
      <c r="VTB337" s="59"/>
      <c r="VTC337" s="59"/>
      <c r="VTD337" s="59"/>
      <c r="VTE337" s="59"/>
      <c r="VTF337" s="59"/>
      <c r="VTG337" s="59"/>
      <c r="VTL337" s="59"/>
      <c r="VTQ337" s="59"/>
      <c r="VUI337" s="315"/>
      <c r="VUJ337" s="59"/>
      <c r="VUK337" s="59"/>
      <c r="VUL337" s="59"/>
      <c r="VUM337" s="59"/>
      <c r="VUN337" s="59"/>
      <c r="VUO337" s="59"/>
      <c r="VUP337" s="59"/>
      <c r="VUQ337" s="59"/>
      <c r="VUR337" s="59"/>
      <c r="VUS337" s="59"/>
      <c r="VUX337" s="59"/>
      <c r="VVC337" s="59"/>
      <c r="VVU337" s="315"/>
      <c r="VVV337" s="59"/>
      <c r="VVW337" s="59"/>
      <c r="VVX337" s="59"/>
      <c r="VVY337" s="59"/>
      <c r="VVZ337" s="59"/>
      <c r="VWA337" s="59"/>
      <c r="VWB337" s="59"/>
      <c r="VWC337" s="59"/>
      <c r="VWD337" s="59"/>
      <c r="VWE337" s="59"/>
      <c r="VWJ337" s="59"/>
      <c r="VWO337" s="59"/>
      <c r="VXG337" s="315"/>
      <c r="VXH337" s="59"/>
      <c r="VXI337" s="59"/>
      <c r="VXJ337" s="59"/>
      <c r="VXK337" s="59"/>
      <c r="VXL337" s="59"/>
      <c r="VXM337" s="59"/>
      <c r="VXN337" s="59"/>
      <c r="VXO337" s="59"/>
      <c r="VXP337" s="59"/>
      <c r="VXQ337" s="59"/>
      <c r="VXV337" s="59"/>
      <c r="VYA337" s="59"/>
      <c r="VYS337" s="315"/>
      <c r="VYT337" s="59"/>
      <c r="VYU337" s="59"/>
      <c r="VYV337" s="59"/>
      <c r="VYW337" s="59"/>
      <c r="VYX337" s="59"/>
      <c r="VYY337" s="59"/>
      <c r="VYZ337" s="59"/>
      <c r="VZA337" s="59"/>
      <c r="VZB337" s="59"/>
      <c r="VZC337" s="59"/>
      <c r="VZH337" s="59"/>
      <c r="VZM337" s="59"/>
      <c r="WAE337" s="315"/>
      <c r="WAF337" s="59"/>
      <c r="WAG337" s="59"/>
      <c r="WAH337" s="59"/>
      <c r="WAI337" s="59"/>
      <c r="WAJ337" s="59"/>
      <c r="WAK337" s="59"/>
      <c r="WAL337" s="59"/>
      <c r="WAM337" s="59"/>
      <c r="WAN337" s="59"/>
      <c r="WAO337" s="59"/>
      <c r="WAT337" s="59"/>
      <c r="WAY337" s="59"/>
      <c r="WBQ337" s="315"/>
      <c r="WBR337" s="59"/>
      <c r="WBS337" s="59"/>
      <c r="WBT337" s="59"/>
      <c r="WBU337" s="59"/>
      <c r="WBV337" s="59"/>
      <c r="WBW337" s="59"/>
      <c r="WBX337" s="59"/>
      <c r="WBY337" s="59"/>
      <c r="WBZ337" s="59"/>
      <c r="WCA337" s="59"/>
      <c r="WCF337" s="59"/>
      <c r="WCK337" s="59"/>
      <c r="WDC337" s="315"/>
      <c r="WDD337" s="59"/>
      <c r="WDE337" s="59"/>
      <c r="WDF337" s="59"/>
      <c r="WDG337" s="59"/>
      <c r="WDH337" s="59"/>
      <c r="WDI337" s="59"/>
      <c r="WDJ337" s="59"/>
      <c r="WDK337" s="59"/>
      <c r="WDL337" s="59"/>
      <c r="WDM337" s="59"/>
      <c r="WDR337" s="59"/>
      <c r="WDW337" s="59"/>
      <c r="WEO337" s="315"/>
      <c r="WEP337" s="59"/>
      <c r="WEQ337" s="59"/>
      <c r="WER337" s="59"/>
      <c r="WES337" s="59"/>
      <c r="WET337" s="59"/>
      <c r="WEU337" s="59"/>
      <c r="WEV337" s="59"/>
      <c r="WEW337" s="59"/>
      <c r="WEX337" s="59"/>
      <c r="WEY337" s="59"/>
      <c r="WFD337" s="59"/>
      <c r="WFI337" s="59"/>
      <c r="WGA337" s="315"/>
      <c r="WGB337" s="59"/>
      <c r="WGC337" s="59"/>
      <c r="WGD337" s="59"/>
      <c r="WGE337" s="59"/>
      <c r="WGF337" s="59"/>
      <c r="WGG337" s="59"/>
      <c r="WGH337" s="59"/>
      <c r="WGI337" s="59"/>
      <c r="WGJ337" s="59"/>
      <c r="WGK337" s="59"/>
      <c r="WGP337" s="59"/>
      <c r="WGU337" s="59"/>
      <c r="WHM337" s="315"/>
      <c r="WHN337" s="59"/>
      <c r="WHO337" s="59"/>
      <c r="WHP337" s="59"/>
      <c r="WHQ337" s="59"/>
      <c r="WHR337" s="59"/>
      <c r="WHS337" s="59"/>
      <c r="WHT337" s="59"/>
      <c r="WHU337" s="59"/>
      <c r="WHV337" s="59"/>
      <c r="WHW337" s="59"/>
      <c r="WIB337" s="59"/>
      <c r="WIG337" s="59"/>
      <c r="WIY337" s="315"/>
      <c r="WIZ337" s="59"/>
      <c r="WJA337" s="59"/>
      <c r="WJB337" s="59"/>
      <c r="WJC337" s="59"/>
      <c r="WJD337" s="59"/>
      <c r="WJE337" s="59"/>
      <c r="WJF337" s="59"/>
      <c r="WJG337" s="59"/>
      <c r="WJH337" s="59"/>
      <c r="WJI337" s="59"/>
      <c r="WJN337" s="59"/>
      <c r="WJS337" s="59"/>
      <c r="WKK337" s="315"/>
      <c r="WKL337" s="59"/>
      <c r="WKM337" s="59"/>
      <c r="WKN337" s="59"/>
      <c r="WKO337" s="59"/>
      <c r="WKP337" s="59"/>
      <c r="WKQ337" s="59"/>
      <c r="WKR337" s="59"/>
      <c r="WKS337" s="59"/>
      <c r="WKT337" s="59"/>
      <c r="WKU337" s="59"/>
      <c r="WKZ337" s="59"/>
      <c r="WLE337" s="59"/>
      <c r="WLW337" s="315"/>
      <c r="WLX337" s="59"/>
      <c r="WLY337" s="59"/>
      <c r="WLZ337" s="59"/>
      <c r="WMA337" s="59"/>
      <c r="WMB337" s="59"/>
      <c r="WMC337" s="59"/>
      <c r="WMD337" s="59"/>
      <c r="WME337" s="59"/>
      <c r="WMF337" s="59"/>
      <c r="WMG337" s="59"/>
      <c r="WML337" s="59"/>
      <c r="WMQ337" s="59"/>
      <c r="WNI337" s="315"/>
      <c r="WNJ337" s="59"/>
      <c r="WNK337" s="59"/>
      <c r="WNL337" s="59"/>
      <c r="WNM337" s="59"/>
      <c r="WNN337" s="59"/>
      <c r="WNO337" s="59"/>
      <c r="WNP337" s="59"/>
      <c r="WNQ337" s="59"/>
      <c r="WNR337" s="59"/>
      <c r="WNS337" s="59"/>
      <c r="WNX337" s="59"/>
      <c r="WOC337" s="59"/>
      <c r="WOU337" s="315"/>
      <c r="WOV337" s="59"/>
      <c r="WOW337" s="59"/>
      <c r="WOX337" s="59"/>
      <c r="WOY337" s="59"/>
      <c r="WOZ337" s="59"/>
      <c r="WPA337" s="59"/>
      <c r="WPB337" s="59"/>
      <c r="WPC337" s="59"/>
      <c r="WPD337" s="59"/>
      <c r="WPE337" s="59"/>
      <c r="WPJ337" s="59"/>
      <c r="WPO337" s="59"/>
      <c r="WQG337" s="315"/>
      <c r="WQH337" s="59"/>
      <c r="WQI337" s="59"/>
      <c r="WQJ337" s="59"/>
      <c r="WQK337" s="59"/>
      <c r="WQL337" s="59"/>
      <c r="WQM337" s="59"/>
      <c r="WQN337" s="59"/>
      <c r="WQO337" s="59"/>
      <c r="WQP337" s="59"/>
      <c r="WQQ337" s="59"/>
      <c r="WQV337" s="59"/>
      <c r="WRA337" s="59"/>
      <c r="WRS337" s="315"/>
      <c r="WRT337" s="59"/>
      <c r="WRU337" s="59"/>
      <c r="WRV337" s="59"/>
      <c r="WRW337" s="59"/>
      <c r="WRX337" s="59"/>
      <c r="WRY337" s="59"/>
      <c r="WRZ337" s="59"/>
      <c r="WSA337" s="59"/>
      <c r="WSB337" s="59"/>
      <c r="WSC337" s="59"/>
      <c r="WSH337" s="59"/>
      <c r="WSM337" s="59"/>
      <c r="WTE337" s="315"/>
      <c r="WTF337" s="59"/>
      <c r="WTG337" s="59"/>
      <c r="WTH337" s="59"/>
      <c r="WTI337" s="59"/>
      <c r="WTJ337" s="59"/>
      <c r="WTK337" s="59"/>
      <c r="WTL337" s="59"/>
      <c r="WTM337" s="59"/>
      <c r="WTN337" s="59"/>
      <c r="WTO337" s="59"/>
      <c r="WTT337" s="59"/>
      <c r="WTY337" s="59"/>
      <c r="WUQ337" s="315"/>
      <c r="WUR337" s="59"/>
      <c r="WUS337" s="59"/>
      <c r="WUT337" s="59"/>
      <c r="WUU337" s="59"/>
      <c r="WUV337" s="59"/>
      <c r="WUW337" s="59"/>
      <c r="WUX337" s="59"/>
      <c r="WUY337" s="59"/>
      <c r="WUZ337" s="59"/>
      <c r="WVA337" s="59"/>
      <c r="WVF337" s="59"/>
      <c r="WVK337" s="59"/>
      <c r="WWC337" s="315"/>
      <c r="WWD337" s="59"/>
      <c r="WWE337" s="59"/>
      <c r="WWF337" s="59"/>
      <c r="WWG337" s="59"/>
      <c r="WWH337" s="59"/>
      <c r="WWI337" s="59"/>
      <c r="WWJ337" s="59"/>
      <c r="WWK337" s="59"/>
      <c r="WWL337" s="59"/>
      <c r="WWM337" s="59"/>
      <c r="WWR337" s="59"/>
      <c r="WWW337" s="59"/>
      <c r="WXO337" s="315"/>
      <c r="WXP337" s="59"/>
      <c r="WXQ337" s="59"/>
      <c r="WXR337" s="59"/>
      <c r="WXS337" s="59"/>
      <c r="WXT337" s="59"/>
      <c r="WXU337" s="59"/>
      <c r="WXV337" s="59"/>
      <c r="WXW337" s="59"/>
      <c r="WXX337" s="59"/>
      <c r="WXY337" s="59"/>
      <c r="WYD337" s="59"/>
      <c r="WYI337" s="59"/>
      <c r="WZA337" s="315"/>
      <c r="WZB337" s="59"/>
      <c r="WZC337" s="59"/>
      <c r="WZD337" s="59"/>
      <c r="WZE337" s="59"/>
      <c r="WZF337" s="59"/>
      <c r="WZG337" s="59"/>
      <c r="WZH337" s="59"/>
      <c r="WZI337" s="59"/>
      <c r="WZJ337" s="59"/>
      <c r="WZK337" s="59"/>
      <c r="WZP337" s="59"/>
      <c r="WZU337" s="59"/>
      <c r="XAM337" s="315"/>
      <c r="XAN337" s="59"/>
      <c r="XAO337" s="59"/>
      <c r="XAP337" s="59"/>
      <c r="XAQ337" s="59"/>
      <c r="XAR337" s="59"/>
      <c r="XAS337" s="59"/>
      <c r="XAT337" s="59"/>
      <c r="XAU337" s="59"/>
      <c r="XAV337" s="59"/>
      <c r="XAW337" s="59"/>
      <c r="XBB337" s="59"/>
      <c r="XBG337" s="59"/>
      <c r="XBY337" s="315"/>
      <c r="XBZ337" s="59"/>
      <c r="XCA337" s="59"/>
      <c r="XCB337" s="59"/>
      <c r="XCC337" s="59"/>
      <c r="XCD337" s="59"/>
      <c r="XCE337" s="59"/>
      <c r="XCF337" s="59"/>
      <c r="XCG337" s="59"/>
      <c r="XCH337" s="59"/>
      <c r="XCI337" s="59"/>
      <c r="XCN337" s="59"/>
      <c r="XCS337" s="59"/>
      <c r="XDK337" s="315"/>
      <c r="XDL337" s="59"/>
      <c r="XDM337" s="59"/>
      <c r="XDN337" s="59"/>
      <c r="XDO337" s="59"/>
      <c r="XDP337" s="59"/>
      <c r="XDQ337" s="59"/>
      <c r="XDR337" s="59"/>
      <c r="XDS337" s="59"/>
      <c r="XDT337" s="59"/>
      <c r="XDU337" s="59"/>
      <c r="XDZ337" s="59"/>
      <c r="XEE337" s="59"/>
    </row>
    <row r="338" spans="1:1007 1025:2033 2051:3059 3077:4085 4103:5111 5129:6137 6155:7163 7181:8189 8207:9215 9233:10236 10241:11262 11267:12288 12293:13309 13314:14335 14340:16359">
      <c r="A338" s="21"/>
      <c r="B338" s="327"/>
      <c r="C338" s="85"/>
      <c r="D338" s="85"/>
      <c r="E338" s="85"/>
      <c r="F338" s="85"/>
      <c r="G338" s="85"/>
      <c r="H338" s="85"/>
      <c r="I338" s="85"/>
      <c r="J338" s="85"/>
      <c r="K338" s="85"/>
      <c r="L338" s="85"/>
      <c r="M338" s="131"/>
      <c r="N338" s="131"/>
      <c r="O338" s="131"/>
      <c r="P338" s="131"/>
      <c r="Q338" s="85"/>
      <c r="R338" s="131"/>
      <c r="S338" s="131"/>
      <c r="T338" s="131"/>
      <c r="U338" s="131"/>
      <c r="V338" s="85"/>
      <c r="W338" s="131"/>
      <c r="X338" s="131"/>
      <c r="Y338" s="131"/>
      <c r="Z338" s="131"/>
      <c r="AA338" s="131"/>
      <c r="AB338" s="131"/>
      <c r="AC338" s="131"/>
      <c r="AD338" s="131"/>
      <c r="AE338" s="131"/>
      <c r="AF338" s="131"/>
      <c r="AG338" s="131"/>
      <c r="AH338" s="131"/>
      <c r="AI338" s="131"/>
      <c r="AJ338" s="131"/>
      <c r="AK338" s="131"/>
      <c r="AL338" s="131"/>
      <c r="AM338" s="131"/>
      <c r="AN338" s="131"/>
      <c r="AO338" s="131"/>
      <c r="AP338" s="131"/>
      <c r="AQ338" s="131"/>
      <c r="AR338" s="131"/>
      <c r="AS338" s="402"/>
      <c r="AT338" s="131"/>
      <c r="AU338" s="131"/>
      <c r="AV338" s="131"/>
      <c r="AW338" s="131"/>
      <c r="AX338" s="131"/>
      <c r="AY338" s="131"/>
      <c r="AZ338" s="131"/>
      <c r="BA338" s="131"/>
      <c r="BB338"/>
      <c r="BC338" s="341"/>
      <c r="BD338" s="463"/>
    </row>
    <row r="339" spans="1:1007 1025:2033 2051:3059 3077:4085 4103:5111 5129:6137 6155:7163 7181:8189 8207:9215 9233:10236 10241:11262 11267:12288 12293:13309 13314:14335 14340:16359">
      <c r="A339" s="21" t="s">
        <v>357</v>
      </c>
      <c r="B339" s="328" t="s">
        <v>26</v>
      </c>
      <c r="C339" s="60">
        <v>189</v>
      </c>
      <c r="D339" s="60">
        <v>192</v>
      </c>
      <c r="E339" s="60">
        <v>183</v>
      </c>
      <c r="F339" s="60">
        <v>185</v>
      </c>
      <c r="G339" s="61">
        <f t="shared" ref="G339:G352" si="81">SUM(C339:F339)</f>
        <v>749</v>
      </c>
      <c r="H339" s="60">
        <v>185.03124036577699</v>
      </c>
      <c r="I339" s="60">
        <v>200.91034471323101</v>
      </c>
      <c r="J339" s="74">
        <v>183.04549855706699</v>
      </c>
      <c r="K339" s="74">
        <v>180.98556766796099</v>
      </c>
      <c r="L339" s="61">
        <v>749.97265130403605</v>
      </c>
      <c r="M339" s="139">
        <v>193.200497540713</v>
      </c>
      <c r="N339" s="139">
        <v>210.62199019587101</v>
      </c>
      <c r="O339" s="139">
        <v>197.650437761647</v>
      </c>
      <c r="P339" s="139">
        <v>207.35046344890401</v>
      </c>
      <c r="Q339" s="61">
        <v>808.82338894713496</v>
      </c>
      <c r="R339" s="139">
        <v>210.52408749255301</v>
      </c>
      <c r="S339" s="139">
        <v>219.19382430128601</v>
      </c>
      <c r="T339" s="139">
        <v>219.31561368208</v>
      </c>
      <c r="U339" s="139">
        <v>229.68161215012699</v>
      </c>
      <c r="V339" s="61">
        <v>878.71513762604604</v>
      </c>
      <c r="W339" s="139">
        <v>218.19539094041801</v>
      </c>
      <c r="X339" s="139">
        <v>232.52068895908999</v>
      </c>
      <c r="Y339" s="139">
        <v>226.31613390056501</v>
      </c>
      <c r="Z339" s="139">
        <v>259.67124038470303</v>
      </c>
      <c r="AA339" s="61">
        <v>936.70345418477598</v>
      </c>
      <c r="AB339" s="139">
        <v>281.21151622531403</v>
      </c>
      <c r="AC339" s="139">
        <v>288.141544474623</v>
      </c>
      <c r="AD339" s="139">
        <v>278.49232680078097</v>
      </c>
      <c r="AE339" s="139">
        <v>280.83027401264798</v>
      </c>
      <c r="AF339" s="61">
        <v>1128.67566151337</v>
      </c>
      <c r="AG339" s="139">
        <v>297.55449133993801</v>
      </c>
      <c r="AH339" s="139">
        <v>283.090721789805</v>
      </c>
      <c r="AI339" s="139">
        <v>287.84201294115098</v>
      </c>
      <c r="AJ339" s="139">
        <v>310.59878048846599</v>
      </c>
      <c r="AK339" s="61">
        <v>1179.0860065593599</v>
      </c>
      <c r="AL339" s="139">
        <v>311.87082129705902</v>
      </c>
      <c r="AM339" s="139">
        <v>311.87082129705902</v>
      </c>
      <c r="AN339" s="139">
        <v>313.22927870175101</v>
      </c>
      <c r="AO339" s="139">
        <v>313.22927870175101</v>
      </c>
      <c r="AP339" s="139">
        <v>311.66854425554902</v>
      </c>
      <c r="AQ339" s="280">
        <v>311.66854425554891</v>
      </c>
      <c r="AR339" s="139">
        <v>339.35013516751599</v>
      </c>
      <c r="AS339" s="280">
        <f t="shared" ref="AS339:AS352" si="82">AU339-AM339-AO339-AQ339</f>
        <v>339.35013516752099</v>
      </c>
      <c r="AT339" s="61">
        <v>1276.1187794218799</v>
      </c>
      <c r="AU339" s="61">
        <v>1276.1187794218799</v>
      </c>
      <c r="AV339" s="139">
        <v>360.03628801883599</v>
      </c>
      <c r="AW339" s="139">
        <v>370.93498159615302</v>
      </c>
      <c r="AX339" s="139">
        <v>472.17657723415101</v>
      </c>
      <c r="AY339" s="139">
        <v>474.72280996515002</v>
      </c>
      <c r="AZ339" s="61">
        <v>1677.87065681429</v>
      </c>
      <c r="BA339" s="139">
        <v>508.10487887404798</v>
      </c>
      <c r="BB339"/>
      <c r="BC339" s="165">
        <f t="shared" ref="BC339:BC352" si="83">IF(ISERROR($BA339/AV339),"ns",IF($BA339/AV339&gt;200%,"x"&amp;(ROUND($BA339/AV339,1)),IF($BA339/AV339&lt;0,"ns",$BA339/AV339-1)))</f>
        <v>0.41126018621618909</v>
      </c>
      <c r="BD339" s="463"/>
    </row>
    <row r="340" spans="1:1007 1025:2033 2051:3059 3077:4085 4103:5111 5129:6137 6155:7163 7181:8189 8207:9215 9233:10236 10241:11262 11267:12288 12293:13309 13314:14335 14340:16359">
      <c r="A340" s="21" t="s">
        <v>358</v>
      </c>
      <c r="B340" s="329" t="s">
        <v>28</v>
      </c>
      <c r="C340" s="98">
        <v>-162</v>
      </c>
      <c r="D340" s="98">
        <v>-145</v>
      </c>
      <c r="E340" s="98">
        <v>-143</v>
      </c>
      <c r="F340" s="98">
        <v>-144</v>
      </c>
      <c r="G340" s="103">
        <f t="shared" si="81"/>
        <v>-594</v>
      </c>
      <c r="H340" s="92">
        <v>-158.51855064431399</v>
      </c>
      <c r="I340" s="92">
        <v>-148.85054182963401</v>
      </c>
      <c r="J340" s="92">
        <v>-146.77429358550401</v>
      </c>
      <c r="K340" s="92">
        <v>-150.00960491378399</v>
      </c>
      <c r="L340" s="93">
        <v>-604.152990973236</v>
      </c>
      <c r="M340" s="92">
        <v>-162.25376975806699</v>
      </c>
      <c r="N340" s="92">
        <v>-143.681913906278</v>
      </c>
      <c r="O340" s="92">
        <v>-151.78799801067399</v>
      </c>
      <c r="P340" s="92">
        <v>-159.86170183597201</v>
      </c>
      <c r="Q340" s="93">
        <v>-617.58538351099003</v>
      </c>
      <c r="R340" s="92">
        <v>-179.341881856025</v>
      </c>
      <c r="S340" s="92">
        <v>-159.28594609214099</v>
      </c>
      <c r="T340" s="92">
        <v>-159.557975253199</v>
      </c>
      <c r="U340" s="92">
        <v>-167.71853291143799</v>
      </c>
      <c r="V340" s="93">
        <v>-665.90433611280196</v>
      </c>
      <c r="W340" s="92">
        <v>-185.90683972526901</v>
      </c>
      <c r="X340" s="92">
        <v>-172.47528029893499</v>
      </c>
      <c r="Y340" s="92">
        <v>-166.36577905083601</v>
      </c>
      <c r="Z340" s="92">
        <v>-202.00497997720402</v>
      </c>
      <c r="AA340" s="93">
        <v>-726.75287905224297</v>
      </c>
      <c r="AB340" s="92">
        <v>-233.227856060829</v>
      </c>
      <c r="AC340" s="92">
        <v>-214.34882110329102</v>
      </c>
      <c r="AD340" s="92">
        <v>-217.34194535801799</v>
      </c>
      <c r="AE340" s="92">
        <v>-217.90230884118199</v>
      </c>
      <c r="AF340" s="93">
        <v>-882.82093136332105</v>
      </c>
      <c r="AG340" s="92">
        <v>-254.29709883594398</v>
      </c>
      <c r="AH340" s="92">
        <v>-217.20603760075801</v>
      </c>
      <c r="AI340" s="92">
        <v>-215.25832427358202</v>
      </c>
      <c r="AJ340" s="92">
        <v>-232.03032355559472</v>
      </c>
      <c r="AK340" s="93">
        <v>-918.79178426587873</v>
      </c>
      <c r="AL340" s="92">
        <v>-282.92675742044202</v>
      </c>
      <c r="AM340" s="92">
        <v>-282.92675742044202</v>
      </c>
      <c r="AN340" s="92">
        <v>-221.42049588167899</v>
      </c>
      <c r="AO340" s="92">
        <v>-221.42049588167831</v>
      </c>
      <c r="AP340" s="92">
        <v>-213.86736380447601</v>
      </c>
      <c r="AQ340" s="346">
        <v>-213.86736380447604</v>
      </c>
      <c r="AR340" s="92">
        <v>-221.58888175614899</v>
      </c>
      <c r="AS340" s="406">
        <f t="shared" si="82"/>
        <v>-221.58888175614862</v>
      </c>
      <c r="AT340" s="93">
        <v>-939.80349886274496</v>
      </c>
      <c r="AU340" s="93">
        <v>-939.80349886274496</v>
      </c>
      <c r="AV340" s="92">
        <v>-281.01885022856101</v>
      </c>
      <c r="AW340" s="92">
        <v>-228.52260874428299</v>
      </c>
      <c r="AX340" s="92">
        <v>-333.14005030552698</v>
      </c>
      <c r="AY340" s="92">
        <v>-360.39744018551397</v>
      </c>
      <c r="AZ340" s="93">
        <v>-1203.07894946388</v>
      </c>
      <c r="BA340" s="92">
        <v>-354.76487987822202</v>
      </c>
      <c r="BB340"/>
      <c r="BC340" s="165">
        <f t="shared" si="83"/>
        <v>0.26242378256718779</v>
      </c>
      <c r="BD340" s="463"/>
    </row>
    <row r="341" spans="1:1007 1025:2033 2051:3059 3077:4085 4103:5111 5129:6137 6155:7163 7181:8189 8207:9215 9233:10236 10241:11262 11267:12288 12293:13309 13314:14335 14340:16359">
      <c r="A341" s="94" t="s">
        <v>359</v>
      </c>
      <c r="B341" s="330" t="s">
        <v>30</v>
      </c>
      <c r="C341" s="95"/>
      <c r="D341" s="95"/>
      <c r="E341" s="95"/>
      <c r="F341" s="96"/>
      <c r="G341" s="97"/>
      <c r="H341" s="96">
        <v>-7.3</v>
      </c>
      <c r="I341" s="96">
        <v>-0.96</v>
      </c>
      <c r="J341" s="96">
        <v>0</v>
      </c>
      <c r="K341" s="96">
        <v>0</v>
      </c>
      <c r="L341" s="97">
        <v>-8.26</v>
      </c>
      <c r="M341" s="96">
        <v>-1.64</v>
      </c>
      <c r="N341" s="96">
        <v>1.2</v>
      </c>
      <c r="O341" s="96">
        <v>0</v>
      </c>
      <c r="P341" s="96">
        <v>0</v>
      </c>
      <c r="Q341" s="97">
        <v>-0.43999999999999995</v>
      </c>
      <c r="R341" s="96">
        <v>-15.8817321275925</v>
      </c>
      <c r="S341" s="96">
        <v>1.13515097888612</v>
      </c>
      <c r="T341" s="96">
        <v>0</v>
      </c>
      <c r="U341" s="96">
        <v>0</v>
      </c>
      <c r="V341" s="97">
        <v>-14.74658114870638</v>
      </c>
      <c r="W341" s="96">
        <v>-16.100000000000001</v>
      </c>
      <c r="X341" s="96">
        <v>8.0000000000001847E-2</v>
      </c>
      <c r="Y341" s="96">
        <v>0</v>
      </c>
      <c r="Z341" s="96">
        <v>4.0999999839641532E-7</v>
      </c>
      <c r="AA341" s="97">
        <v>-16.019999590000001</v>
      </c>
      <c r="AB341" s="96">
        <v>-21.173999999999999</v>
      </c>
      <c r="AC341" s="96">
        <v>-7.3100000000000023</v>
      </c>
      <c r="AD341" s="96">
        <v>0</v>
      </c>
      <c r="AE341" s="96">
        <v>0</v>
      </c>
      <c r="AF341" s="97">
        <v>-28.484000000000002</v>
      </c>
      <c r="AG341" s="96">
        <v>-33.981180010000003</v>
      </c>
      <c r="AH341" s="96">
        <v>0.76191200000010184</v>
      </c>
      <c r="AI341" s="96">
        <v>0</v>
      </c>
      <c r="AJ341" s="96">
        <v>0</v>
      </c>
      <c r="AK341" s="97">
        <v>-33.219268009999901</v>
      </c>
      <c r="AL341" s="96">
        <v>-58.231664070000001</v>
      </c>
      <c r="AM341" s="96">
        <v>-58.231664070000001</v>
      </c>
      <c r="AN341" s="96">
        <v>0.24542441999999909</v>
      </c>
      <c r="AO341" s="96">
        <v>0.24542441999999909</v>
      </c>
      <c r="AP341" s="96">
        <v>0</v>
      </c>
      <c r="AQ341" s="347">
        <v>0</v>
      </c>
      <c r="AR341" s="96">
        <v>0</v>
      </c>
      <c r="AS341" s="347">
        <f t="shared" si="82"/>
        <v>0</v>
      </c>
      <c r="AT341" s="97">
        <v>-57.986239650000002</v>
      </c>
      <c r="AU341" s="97">
        <v>-57.986239650000002</v>
      </c>
      <c r="AV341" s="96">
        <v>-43.933807209999998</v>
      </c>
      <c r="AW341" s="96">
        <v>2.3748895899999951</v>
      </c>
      <c r="AX341" s="96">
        <v>0</v>
      </c>
      <c r="AY341" s="96">
        <v>0</v>
      </c>
      <c r="AZ341" s="97">
        <v>-41.558917620000003</v>
      </c>
      <c r="BA341" s="96">
        <v>0</v>
      </c>
      <c r="BB341"/>
      <c r="BC341" s="165">
        <f t="shared" si="83"/>
        <v>-1</v>
      </c>
      <c r="BD341" s="463"/>
    </row>
    <row r="342" spans="1:1007 1025:2033 2051:3059 3077:4085 4103:5111 5129:6137 6155:7163 7181:8189 8207:9215 9233:10236 10241:11262 11267:12288 12293:13309 13314:14335 14340:16359">
      <c r="A342" s="21" t="s">
        <v>360</v>
      </c>
      <c r="B342" s="328" t="s">
        <v>32</v>
      </c>
      <c r="C342" s="60">
        <v>27</v>
      </c>
      <c r="D342" s="60">
        <v>47</v>
      </c>
      <c r="E342" s="60">
        <v>40</v>
      </c>
      <c r="F342" s="60">
        <v>41</v>
      </c>
      <c r="G342" s="61">
        <f t="shared" si="81"/>
        <v>155</v>
      </c>
      <c r="H342" s="60">
        <v>26.512689721462301</v>
      </c>
      <c r="I342" s="60">
        <v>52.0598028835973</v>
      </c>
      <c r="J342" s="74">
        <v>36.271204971563201</v>
      </c>
      <c r="K342" s="74">
        <v>30.975962754177498</v>
      </c>
      <c r="L342" s="61">
        <v>145.81966033079999</v>
      </c>
      <c r="M342" s="139">
        <v>30.946727782646001</v>
      </c>
      <c r="N342" s="139">
        <v>66.940076289593705</v>
      </c>
      <c r="O342" s="139">
        <v>45.862439750972499</v>
      </c>
      <c r="P342" s="139">
        <v>47.488761612932201</v>
      </c>
      <c r="Q342" s="61">
        <v>191.23800543614399</v>
      </c>
      <c r="R342" s="139">
        <v>31.182205636528</v>
      </c>
      <c r="S342" s="139">
        <v>59.907878209144897</v>
      </c>
      <c r="T342" s="139">
        <v>59.7576384288813</v>
      </c>
      <c r="U342" s="139">
        <v>61.963079238689403</v>
      </c>
      <c r="V342" s="61">
        <v>212.810801513244</v>
      </c>
      <c r="W342" s="139">
        <v>32.288551215148999</v>
      </c>
      <c r="X342" s="139">
        <v>60.045408660155502</v>
      </c>
      <c r="Y342" s="139">
        <v>59.950354849728903</v>
      </c>
      <c r="Z342" s="139">
        <v>57.666260407499095</v>
      </c>
      <c r="AA342" s="61">
        <v>209.95057513253201</v>
      </c>
      <c r="AB342" s="139">
        <v>47.983660164484895</v>
      </c>
      <c r="AC342" s="139">
        <v>73.792723371331192</v>
      </c>
      <c r="AD342" s="139">
        <v>61.150381442763106</v>
      </c>
      <c r="AE342" s="139">
        <v>62.927965171465395</v>
      </c>
      <c r="AF342" s="61">
        <v>245.85473015004499</v>
      </c>
      <c r="AG342" s="139">
        <v>43.257392503993799</v>
      </c>
      <c r="AH342" s="139">
        <v>65.884684189047192</v>
      </c>
      <c r="AI342" s="139">
        <v>72.583688667569589</v>
      </c>
      <c r="AJ342" s="139">
        <v>78.56845693287211</v>
      </c>
      <c r="AK342" s="61">
        <v>260.29422229348233</v>
      </c>
      <c r="AL342" s="139">
        <v>28.9440638766173</v>
      </c>
      <c r="AM342" s="139">
        <v>28.9440638766173</v>
      </c>
      <c r="AN342" s="139">
        <v>91.808782820072906</v>
      </c>
      <c r="AO342" s="139">
        <v>91.808782820072707</v>
      </c>
      <c r="AP342" s="139">
        <v>97.801180451072597</v>
      </c>
      <c r="AQ342" s="280">
        <v>97.801180451073009</v>
      </c>
      <c r="AR342" s="139">
        <v>117.76125341136699</v>
      </c>
      <c r="AS342" s="280">
        <f t="shared" si="82"/>
        <v>117.76125341136697</v>
      </c>
      <c r="AT342" s="61">
        <v>336.31528055912997</v>
      </c>
      <c r="AU342" s="61">
        <v>336.31528055912997</v>
      </c>
      <c r="AV342" s="139">
        <v>79.017437790274698</v>
      </c>
      <c r="AW342" s="139">
        <v>142.412372851871</v>
      </c>
      <c r="AX342" s="139">
        <v>139.036526928624</v>
      </c>
      <c r="AY342" s="139">
        <v>114.325369779635</v>
      </c>
      <c r="AZ342" s="61">
        <v>474.79170735040401</v>
      </c>
      <c r="BA342" s="139">
        <v>153.33999899582599</v>
      </c>
      <c r="BB342"/>
      <c r="BC342" s="165">
        <f t="shared" si="83"/>
        <v>0.9405842973903511</v>
      </c>
      <c r="BD342" s="463"/>
    </row>
    <row r="343" spans="1:1007 1025:2033 2051:3059 3077:4085 4103:5111 5129:6137 6155:7163 7181:8189 8207:9215 9233:10236 10241:11262 11267:12288 12293:13309 13314:14335 14340:16359">
      <c r="A343" s="21" t="s">
        <v>361</v>
      </c>
      <c r="B343" s="329" t="s">
        <v>34</v>
      </c>
      <c r="C343" s="98">
        <v>0</v>
      </c>
      <c r="D343" s="98">
        <v>0</v>
      </c>
      <c r="E343" s="98">
        <v>0</v>
      </c>
      <c r="F343" s="98">
        <v>0</v>
      </c>
      <c r="G343" s="103">
        <f t="shared" si="81"/>
        <v>0</v>
      </c>
      <c r="H343" s="98">
        <v>-1.7999999999999999E-2</v>
      </c>
      <c r="I343" s="98">
        <v>-1.0999999999999999E-2</v>
      </c>
      <c r="J343" s="98">
        <v>1.2E-2</v>
      </c>
      <c r="K343" s="98">
        <v>5.0000000000000001E-3</v>
      </c>
      <c r="L343" s="103">
        <v>-1.2E-2</v>
      </c>
      <c r="M343" s="135">
        <v>-1.0999999999999999E-2</v>
      </c>
      <c r="N343" s="135">
        <v>-2.5000000000000001E-2</v>
      </c>
      <c r="O343" s="135">
        <v>-4.0820308148445901E-2</v>
      </c>
      <c r="P343" s="135">
        <v>4.8028042096023203E-2</v>
      </c>
      <c r="Q343" s="103">
        <v>-2.8792266052422799E-2</v>
      </c>
      <c r="R343" s="135">
        <v>0.13055949382413001</v>
      </c>
      <c r="S343" s="135">
        <v>-0.42556720762995898</v>
      </c>
      <c r="T343" s="135">
        <v>5.3000657593880796</v>
      </c>
      <c r="U343" s="135">
        <v>-1.5319274147177799</v>
      </c>
      <c r="V343" s="103">
        <v>3.4731306308644698</v>
      </c>
      <c r="W343" s="135">
        <v>-4.8794235528040701</v>
      </c>
      <c r="X343" s="135">
        <v>-1.6430949295827699</v>
      </c>
      <c r="Y343" s="135">
        <v>2.4095955711758501</v>
      </c>
      <c r="Z343" s="135">
        <v>-0.1330778902027</v>
      </c>
      <c r="AA343" s="103">
        <v>-4.2460008014136799</v>
      </c>
      <c r="AB343" s="135">
        <v>-2.5404527707492202</v>
      </c>
      <c r="AC343" s="135">
        <v>-3.01691109369935</v>
      </c>
      <c r="AD343" s="135">
        <v>2.6059175533097401</v>
      </c>
      <c r="AE343" s="135">
        <v>-2.77699057316112</v>
      </c>
      <c r="AF343" s="103">
        <v>-5.72843688429995</v>
      </c>
      <c r="AG343" s="135">
        <v>4.3949999999999996</v>
      </c>
      <c r="AH343" s="135">
        <v>0.71882476022949005</v>
      </c>
      <c r="AI343" s="135">
        <v>1.8449264690560601</v>
      </c>
      <c r="AJ343" s="135">
        <v>0.54995568262026995</v>
      </c>
      <c r="AK343" s="103">
        <v>7.5087069119058203</v>
      </c>
      <c r="AL343" s="135">
        <v>0.44900000000000001</v>
      </c>
      <c r="AM343" s="135">
        <v>0.44900000000000001</v>
      </c>
      <c r="AN343" s="135">
        <v>1.319</v>
      </c>
      <c r="AO343" s="135">
        <v>1.319</v>
      </c>
      <c r="AP343" s="135">
        <v>-1.6080000000000001</v>
      </c>
      <c r="AQ343" s="349">
        <v>-1.6080000000000001</v>
      </c>
      <c r="AR343" s="135">
        <v>-2.5219120169367502</v>
      </c>
      <c r="AS343" s="408">
        <f t="shared" si="82"/>
        <v>-2.5219120169367497</v>
      </c>
      <c r="AT343" s="103">
        <v>-2.36191201693675</v>
      </c>
      <c r="AU343" s="103">
        <v>-2.36191201693675</v>
      </c>
      <c r="AV343" s="135">
        <v>-0.49199999999999999</v>
      </c>
      <c r="AW343" s="135">
        <v>-2.4492878233069701</v>
      </c>
      <c r="AX343" s="135">
        <v>1.2433985481805501</v>
      </c>
      <c r="AY343" s="135">
        <v>-7.0005926172618897</v>
      </c>
      <c r="AZ343" s="103">
        <v>-8.69848189238831</v>
      </c>
      <c r="BA343" s="135">
        <v>-3.3696100264029099</v>
      </c>
      <c r="BB343"/>
      <c r="BC343" s="165" t="str">
        <f t="shared" si="83"/>
        <v>x6,8</v>
      </c>
      <c r="BD343" s="463"/>
    </row>
    <row r="344" spans="1:1007 1025:2033 2051:3059 3077:4085 4103:5111 5129:6137 6155:7163 7181:8189 8207:9215 9233:10236 10241:11262 11267:12288 12293:13309 13314:14335 14340:16359">
      <c r="A344" s="21" t="s">
        <v>362</v>
      </c>
      <c r="B344" s="329" t="s">
        <v>38</v>
      </c>
      <c r="C344" s="98">
        <v>0</v>
      </c>
      <c r="D344" s="98">
        <v>0</v>
      </c>
      <c r="E344" s="98">
        <v>0</v>
      </c>
      <c r="F344" s="98">
        <v>0</v>
      </c>
      <c r="G344" s="103">
        <f t="shared" si="81"/>
        <v>0</v>
      </c>
      <c r="H344" s="98">
        <v>0</v>
      </c>
      <c r="I344" s="98">
        <v>0</v>
      </c>
      <c r="J344" s="72">
        <v>0</v>
      </c>
      <c r="K344" s="72">
        <v>0</v>
      </c>
      <c r="L344" s="103">
        <v>0</v>
      </c>
      <c r="M344" s="136">
        <v>0</v>
      </c>
      <c r="N344" s="136">
        <v>0</v>
      </c>
      <c r="O344" s="136">
        <v>0</v>
      </c>
      <c r="P344" s="136">
        <v>0</v>
      </c>
      <c r="Q344" s="103">
        <v>0</v>
      </c>
      <c r="R344" s="136">
        <v>0</v>
      </c>
      <c r="S344" s="136">
        <v>0</v>
      </c>
      <c r="T344" s="136">
        <v>0</v>
      </c>
      <c r="U344" s="136">
        <v>0</v>
      </c>
      <c r="V344" s="103">
        <v>0</v>
      </c>
      <c r="W344" s="136">
        <v>0</v>
      </c>
      <c r="X344" s="136">
        <v>0</v>
      </c>
      <c r="Y344" s="136">
        <v>0</v>
      </c>
      <c r="Z344" s="136">
        <v>2.8000000000000001E-2</v>
      </c>
      <c r="AA344" s="103">
        <v>2.8000000000000001E-2</v>
      </c>
      <c r="AB344" s="136">
        <v>1.93483215520782</v>
      </c>
      <c r="AC344" s="136">
        <v>1.2561653463257501</v>
      </c>
      <c r="AD344" s="136">
        <v>1.48901566985766</v>
      </c>
      <c r="AE344" s="136">
        <v>2.3078529489203299</v>
      </c>
      <c r="AF344" s="103">
        <v>6.9878661203115602</v>
      </c>
      <c r="AG344" s="136">
        <v>1.57366752302855</v>
      </c>
      <c r="AH344" s="136">
        <v>1.8052546692900999</v>
      </c>
      <c r="AI344" s="136">
        <v>2.1086923931546</v>
      </c>
      <c r="AJ344" s="136">
        <v>2.0645367272055801</v>
      </c>
      <c r="AK344" s="103">
        <v>7.5521513126788298</v>
      </c>
      <c r="AL344" s="136">
        <v>2.8691409503337799</v>
      </c>
      <c r="AM344" s="136">
        <v>2.8691409503337799</v>
      </c>
      <c r="AN344" s="136">
        <v>3.21705606524413</v>
      </c>
      <c r="AO344" s="136">
        <v>3.21705606524413</v>
      </c>
      <c r="AP344" s="136">
        <v>5.0886097594725799</v>
      </c>
      <c r="AQ344" s="279">
        <v>5.0886097594725905</v>
      </c>
      <c r="AR344" s="136">
        <v>4.2457150043474901</v>
      </c>
      <c r="AS344" s="279">
        <f t="shared" si="82"/>
        <v>4.2457150043474998</v>
      </c>
      <c r="AT344" s="103">
        <v>15.420521779397999</v>
      </c>
      <c r="AU344" s="103">
        <v>15.420521779397999</v>
      </c>
      <c r="AV344" s="136">
        <v>3.6126345459626501</v>
      </c>
      <c r="AW344" s="136">
        <v>7.2648234943469197</v>
      </c>
      <c r="AX344" s="136">
        <v>4.8967906606775404</v>
      </c>
      <c r="AY344" s="136">
        <v>4.6992235021942896</v>
      </c>
      <c r="AZ344" s="103">
        <v>20.473472203181402</v>
      </c>
      <c r="BA344" s="136">
        <v>4.0070711856550698</v>
      </c>
      <c r="BB344"/>
      <c r="BC344" s="165">
        <f t="shared" si="83"/>
        <v>0.10918254660805027</v>
      </c>
      <c r="BD344" s="463"/>
    </row>
    <row r="345" spans="1:1007 1025:2033 2051:3059 3077:4085 4103:5111 5129:6137 6155:7163 7181:8189 8207:9215 9233:10236 10241:11262 11267:12288 12293:13309 13314:14335 14340:16359">
      <c r="A345" s="21" t="s">
        <v>363</v>
      </c>
      <c r="B345" s="329" t="s">
        <v>40</v>
      </c>
      <c r="C345" s="98">
        <v>0</v>
      </c>
      <c r="D345" s="98">
        <v>0</v>
      </c>
      <c r="E345" s="98">
        <v>0</v>
      </c>
      <c r="F345" s="98">
        <v>0</v>
      </c>
      <c r="G345" s="103">
        <f t="shared" si="81"/>
        <v>0</v>
      </c>
      <c r="H345" s="98">
        <v>0</v>
      </c>
      <c r="I345" s="98">
        <v>0</v>
      </c>
      <c r="J345" s="72">
        <v>0</v>
      </c>
      <c r="K345" s="72">
        <v>4.3999999999999997E-2</v>
      </c>
      <c r="L345" s="103">
        <v>4.3999999999999997E-2</v>
      </c>
      <c r="M345" s="136">
        <v>0</v>
      </c>
      <c r="N345" s="136">
        <v>0</v>
      </c>
      <c r="O345" s="136">
        <v>0</v>
      </c>
      <c r="P345" s="136">
        <v>0</v>
      </c>
      <c r="Q345" s="103">
        <v>0</v>
      </c>
      <c r="R345" s="136">
        <v>0</v>
      </c>
      <c r="S345" s="136">
        <v>13.382999999999999</v>
      </c>
      <c r="T345" s="136">
        <v>0.629</v>
      </c>
      <c r="U345" s="136">
        <v>0</v>
      </c>
      <c r="V345" s="103">
        <v>14.012</v>
      </c>
      <c r="W345" s="136">
        <v>0</v>
      </c>
      <c r="X345" s="136">
        <v>0</v>
      </c>
      <c r="Y345" s="136">
        <v>-3.617</v>
      </c>
      <c r="Z345" s="136">
        <v>0</v>
      </c>
      <c r="AA345" s="103">
        <v>-3.617</v>
      </c>
      <c r="AB345" s="136">
        <v>0</v>
      </c>
      <c r="AC345" s="136">
        <v>0</v>
      </c>
      <c r="AD345" s="136">
        <v>0</v>
      </c>
      <c r="AE345" s="136">
        <v>0</v>
      </c>
      <c r="AF345" s="103">
        <v>0</v>
      </c>
      <c r="AG345" s="136">
        <v>0</v>
      </c>
      <c r="AH345" s="136">
        <v>0.17699999999999999</v>
      </c>
      <c r="AI345" s="136">
        <v>0</v>
      </c>
      <c r="AJ345" s="136">
        <v>0</v>
      </c>
      <c r="AK345" s="103">
        <v>0.17699999999999999</v>
      </c>
      <c r="AL345" s="136">
        <v>6.3E-2</v>
      </c>
      <c r="AM345" s="136">
        <v>6.3E-2</v>
      </c>
      <c r="AN345" s="136">
        <v>-5.3999999999999999E-2</v>
      </c>
      <c r="AO345" s="136">
        <v>-5.3999999999999999E-2</v>
      </c>
      <c r="AP345" s="136">
        <v>2.1999999999999999E-2</v>
      </c>
      <c r="AQ345" s="279">
        <v>2.1999999999999999E-2</v>
      </c>
      <c r="AR345" s="136">
        <v>-8.4789999999999992</v>
      </c>
      <c r="AS345" s="279">
        <f t="shared" si="82"/>
        <v>-8.479000000000001</v>
      </c>
      <c r="AT345" s="103">
        <v>-8.4480000000000004</v>
      </c>
      <c r="AU345" s="103">
        <v>-8.4480000000000004</v>
      </c>
      <c r="AV345" s="136">
        <v>4.9649999999999999</v>
      </c>
      <c r="AW345" s="136">
        <v>0</v>
      </c>
      <c r="AX345" s="136">
        <v>-1.7795221608304701</v>
      </c>
      <c r="AY345" s="136">
        <v>-0.87202127437580901</v>
      </c>
      <c r="AZ345" s="103">
        <v>2.3134565647937202</v>
      </c>
      <c r="BA345" s="136">
        <v>-0.186</v>
      </c>
      <c r="BB345"/>
      <c r="BC345" s="165" t="str">
        <f t="shared" si="83"/>
        <v>ns</v>
      </c>
      <c r="BD345" s="463"/>
    </row>
    <row r="346" spans="1:1007 1025:2033 2051:3059 3077:4085 4103:5111 5129:6137 6155:7163 7181:8189 8207:9215 9233:10236 10241:11262 11267:12288 12293:13309 13314:14335 14340:16359">
      <c r="A346" s="21" t="s">
        <v>364</v>
      </c>
      <c r="B346" s="329" t="s">
        <v>42</v>
      </c>
      <c r="C346" s="98">
        <v>0</v>
      </c>
      <c r="D346" s="98">
        <v>0</v>
      </c>
      <c r="E346" s="98">
        <v>0</v>
      </c>
      <c r="F346" s="98">
        <v>0</v>
      </c>
      <c r="G346" s="103">
        <f t="shared" si="81"/>
        <v>0</v>
      </c>
      <c r="H346" s="98">
        <v>0</v>
      </c>
      <c r="I346" s="98">
        <v>0</v>
      </c>
      <c r="J346" s="72">
        <v>0</v>
      </c>
      <c r="K346" s="72">
        <v>0</v>
      </c>
      <c r="L346" s="103">
        <v>0</v>
      </c>
      <c r="M346" s="136">
        <v>0</v>
      </c>
      <c r="N346" s="136">
        <v>0</v>
      </c>
      <c r="O346" s="136">
        <v>0</v>
      </c>
      <c r="P346" s="136">
        <v>0</v>
      </c>
      <c r="Q346" s="103">
        <v>0</v>
      </c>
      <c r="R346" s="136">
        <v>0</v>
      </c>
      <c r="S346" s="136">
        <v>0</v>
      </c>
      <c r="T346" s="136">
        <v>0</v>
      </c>
      <c r="U346" s="136">
        <v>0</v>
      </c>
      <c r="V346" s="103">
        <v>0</v>
      </c>
      <c r="W346" s="136">
        <v>0</v>
      </c>
      <c r="X346" s="136">
        <v>0</v>
      </c>
      <c r="Y346" s="136">
        <v>0</v>
      </c>
      <c r="Z346" s="136">
        <v>0</v>
      </c>
      <c r="AA346" s="103">
        <v>0</v>
      </c>
      <c r="AB346" s="136">
        <v>0</v>
      </c>
      <c r="AC346" s="136">
        <v>0</v>
      </c>
      <c r="AD346" s="136">
        <v>0</v>
      </c>
      <c r="AE346" s="136">
        <v>0</v>
      </c>
      <c r="AF346" s="103">
        <v>0</v>
      </c>
      <c r="AG346" s="136">
        <v>0</v>
      </c>
      <c r="AH346" s="136">
        <v>0</v>
      </c>
      <c r="AI346" s="136">
        <v>6.1734623126250499E-2</v>
      </c>
      <c r="AJ346" s="136">
        <v>1.28287927261843E-3</v>
      </c>
      <c r="AK346" s="103">
        <v>6.3017502398868996E-2</v>
      </c>
      <c r="AL346" s="136">
        <v>0</v>
      </c>
      <c r="AM346" s="136">
        <v>0</v>
      </c>
      <c r="AN346" s="136">
        <v>0</v>
      </c>
      <c r="AO346" s="136">
        <v>0</v>
      </c>
      <c r="AP346" s="136">
        <v>0</v>
      </c>
      <c r="AQ346" s="279">
        <v>0</v>
      </c>
      <c r="AR346" s="136">
        <v>0</v>
      </c>
      <c r="AS346" s="279">
        <f t="shared" si="82"/>
        <v>0</v>
      </c>
      <c r="AT346" s="103">
        <v>0</v>
      </c>
      <c r="AU346" s="103">
        <v>0</v>
      </c>
      <c r="AV346" s="136">
        <v>0</v>
      </c>
      <c r="AW346" s="136">
        <v>0</v>
      </c>
      <c r="AX346" s="136">
        <v>0</v>
      </c>
      <c r="AY346" s="136">
        <v>0</v>
      </c>
      <c r="AZ346" s="103">
        <v>0</v>
      </c>
      <c r="BA346" s="136">
        <v>0</v>
      </c>
      <c r="BB346"/>
      <c r="BC346" s="165" t="str">
        <f t="shared" si="83"/>
        <v>ns</v>
      </c>
      <c r="BD346" s="463"/>
    </row>
    <row r="347" spans="1:1007 1025:2033 2051:3059 3077:4085 4103:5111 5129:6137 6155:7163 7181:8189 8207:9215 9233:10236 10241:11262 11267:12288 12293:13309 13314:14335 14340:16359">
      <c r="A347" s="21" t="s">
        <v>365</v>
      </c>
      <c r="B347" s="328" t="s">
        <v>44</v>
      </c>
      <c r="C347" s="60">
        <v>27</v>
      </c>
      <c r="D347" s="60">
        <v>47</v>
      </c>
      <c r="E347" s="60">
        <v>40</v>
      </c>
      <c r="F347" s="60">
        <v>41</v>
      </c>
      <c r="G347" s="61">
        <f t="shared" si="81"/>
        <v>155</v>
      </c>
      <c r="H347" s="60">
        <v>26.494689721462301</v>
      </c>
      <c r="I347" s="60">
        <v>52.048802883597297</v>
      </c>
      <c r="J347" s="74">
        <v>36.283204971563201</v>
      </c>
      <c r="K347" s="74">
        <v>31.024962754177501</v>
      </c>
      <c r="L347" s="61">
        <v>145.8516603308</v>
      </c>
      <c r="M347" s="139">
        <v>30.935727782646001</v>
      </c>
      <c r="N347" s="139">
        <v>66.915076289593699</v>
      </c>
      <c r="O347" s="139">
        <v>45.821619442824101</v>
      </c>
      <c r="P347" s="139">
        <v>47.536789655028201</v>
      </c>
      <c r="Q347" s="61">
        <v>191.209213170092</v>
      </c>
      <c r="R347" s="139">
        <v>31.312765130352201</v>
      </c>
      <c r="S347" s="139">
        <v>72.865311001514897</v>
      </c>
      <c r="T347" s="139">
        <v>65.686704188269402</v>
      </c>
      <c r="U347" s="139">
        <v>60.431151823971597</v>
      </c>
      <c r="V347" s="61">
        <v>230.29593214410801</v>
      </c>
      <c r="W347" s="139">
        <v>27.409127662344901</v>
      </c>
      <c r="X347" s="139">
        <v>58.4023137305727</v>
      </c>
      <c r="Y347" s="139">
        <v>58.742950420904798</v>
      </c>
      <c r="Z347" s="139">
        <v>57.561182517296402</v>
      </c>
      <c r="AA347" s="61">
        <v>202.11557433111901</v>
      </c>
      <c r="AB347" s="139">
        <v>47.378039548943498</v>
      </c>
      <c r="AC347" s="139">
        <v>72.031977623957602</v>
      </c>
      <c r="AD347" s="139">
        <v>65.245314665930593</v>
      </c>
      <c r="AE347" s="139">
        <v>62.458827547224594</v>
      </c>
      <c r="AF347" s="61">
        <v>247.11415938605597</v>
      </c>
      <c r="AG347" s="139">
        <v>49.226060027022399</v>
      </c>
      <c r="AH347" s="139">
        <v>68.585763618566801</v>
      </c>
      <c r="AI347" s="139">
        <v>76.599042152906492</v>
      </c>
      <c r="AJ347" s="139">
        <v>81.184232221970504</v>
      </c>
      <c r="AK347" s="61">
        <v>275.59509802046631</v>
      </c>
      <c r="AL347" s="139">
        <v>32.325204826951101</v>
      </c>
      <c r="AM347" s="139">
        <v>32.325204826951101</v>
      </c>
      <c r="AN347" s="139">
        <v>96.290838885317001</v>
      </c>
      <c r="AO347" s="139">
        <v>96.290838885316901</v>
      </c>
      <c r="AP347" s="139">
        <v>101.303790210545</v>
      </c>
      <c r="AQ347" s="280">
        <v>101.303790210545</v>
      </c>
      <c r="AR347" s="139">
        <v>111.006056398778</v>
      </c>
      <c r="AS347" s="280">
        <f t="shared" si="82"/>
        <v>111.00605639877799</v>
      </c>
      <c r="AT347" s="61">
        <v>340.925890321591</v>
      </c>
      <c r="AU347" s="61">
        <v>340.925890321591</v>
      </c>
      <c r="AV347" s="139">
        <v>87.103072336237304</v>
      </c>
      <c r="AW347" s="139">
        <v>147.22790852291101</v>
      </c>
      <c r="AX347" s="139">
        <v>143.39719397665101</v>
      </c>
      <c r="AY347" s="139">
        <v>111.151979390192</v>
      </c>
      <c r="AZ347" s="61">
        <v>488.88015422599102</v>
      </c>
      <c r="BA347" s="139">
        <v>153.791460155078</v>
      </c>
      <c r="BB347"/>
      <c r="BC347" s="165">
        <f t="shared" si="83"/>
        <v>0.76562612580884215</v>
      </c>
      <c r="BD347" s="463"/>
    </row>
    <row r="348" spans="1:1007 1025:2033 2051:3059 3077:4085 4103:5111 5129:6137 6155:7163 7181:8189 8207:9215 9233:10236 10241:11262 11267:12288 12293:13309 13314:14335 14340:16359">
      <c r="A348" s="21" t="s">
        <v>366</v>
      </c>
      <c r="B348" s="329" t="s">
        <v>46</v>
      </c>
      <c r="C348" s="98">
        <v>-10</v>
      </c>
      <c r="D348" s="98">
        <v>-16</v>
      </c>
      <c r="E348" s="98">
        <v>-11</v>
      </c>
      <c r="F348" s="98">
        <v>-10</v>
      </c>
      <c r="G348" s="103">
        <f t="shared" si="81"/>
        <v>-47</v>
      </c>
      <c r="H348" s="98">
        <v>-7.6707218461945699</v>
      </c>
      <c r="I348" s="98">
        <v>-14.160424573316901</v>
      </c>
      <c r="J348" s="72">
        <v>-10.340123229867899</v>
      </c>
      <c r="K348" s="72">
        <v>-2.5315964894775602</v>
      </c>
      <c r="L348" s="103">
        <v>-34.702866138856997</v>
      </c>
      <c r="M348" s="136">
        <v>-8.7560688906344204</v>
      </c>
      <c r="N348" s="136">
        <v>-16.992744436133101</v>
      </c>
      <c r="O348" s="136">
        <v>-11.5987104812951</v>
      </c>
      <c r="P348" s="136">
        <v>-11.975318002424459</v>
      </c>
      <c r="Q348" s="103">
        <v>-49.322841810487098</v>
      </c>
      <c r="R348" s="136">
        <v>-10.5502257337654</v>
      </c>
      <c r="S348" s="136">
        <v>-12.558134914634101</v>
      </c>
      <c r="T348" s="136">
        <v>-16.902953336406402</v>
      </c>
      <c r="U348" s="136">
        <v>-16.3516859632817</v>
      </c>
      <c r="V348" s="103">
        <v>-56.362999948087598</v>
      </c>
      <c r="W348" s="136">
        <v>-9.5308471056081405</v>
      </c>
      <c r="X348" s="136">
        <v>-14.9289863090215</v>
      </c>
      <c r="Y348" s="136">
        <v>-12.858042381604999</v>
      </c>
      <c r="Z348" s="136">
        <v>-21.4183305349334</v>
      </c>
      <c r="AA348" s="103">
        <v>-58.736206331168098</v>
      </c>
      <c r="AB348" s="136">
        <v>-13.387369185251501</v>
      </c>
      <c r="AC348" s="136">
        <v>-17.9478909530945</v>
      </c>
      <c r="AD348" s="136">
        <v>-13.2168796558098</v>
      </c>
      <c r="AE348" s="136">
        <v>-9.647438247754339</v>
      </c>
      <c r="AF348" s="103">
        <v>-54.199578041910101</v>
      </c>
      <c r="AG348" s="136">
        <v>-15.157104800957701</v>
      </c>
      <c r="AH348" s="136">
        <v>-16.3253076030412</v>
      </c>
      <c r="AI348" s="136">
        <v>-18.6332587331299</v>
      </c>
      <c r="AJ348" s="136">
        <v>-14.198603810265048</v>
      </c>
      <c r="AK348" s="103">
        <v>-64.314274947393855</v>
      </c>
      <c r="AL348" s="136">
        <v>-11.867929253194401</v>
      </c>
      <c r="AM348" s="136">
        <v>-11.867929253194401</v>
      </c>
      <c r="AN348" s="136">
        <v>-18.8750685505101</v>
      </c>
      <c r="AO348" s="136">
        <v>-18.8750685505101</v>
      </c>
      <c r="AP348" s="136">
        <v>-22.391374748716</v>
      </c>
      <c r="AQ348" s="279">
        <v>-22.391374748716</v>
      </c>
      <c r="AR348" s="136">
        <v>-23.234132327204001</v>
      </c>
      <c r="AS348" s="279">
        <f t="shared" si="82"/>
        <v>-23.234132327203991</v>
      </c>
      <c r="AT348" s="103">
        <v>-76.368504879624496</v>
      </c>
      <c r="AU348" s="103">
        <v>-76.368504879624496</v>
      </c>
      <c r="AV348" s="136">
        <v>-21.974099915223899</v>
      </c>
      <c r="AW348" s="136">
        <v>-37.870841914270699</v>
      </c>
      <c r="AX348" s="136">
        <v>-21.774269736427001</v>
      </c>
      <c r="AY348" s="136">
        <v>-30.4971863796865</v>
      </c>
      <c r="AZ348" s="103">
        <v>-112.116397945608</v>
      </c>
      <c r="BA348" s="136">
        <v>-34.415892941491201</v>
      </c>
      <c r="BB348"/>
      <c r="BC348" s="165">
        <f t="shared" si="83"/>
        <v>0.56620262373738872</v>
      </c>
      <c r="BD348" s="463"/>
    </row>
    <row r="349" spans="1:1007 1025:2033 2051:3059 3077:4085 4103:5111 5129:6137 6155:7163 7181:8189 8207:9215 9233:10236 10241:11262 11267:12288 12293:13309 13314:14335 14340:16359">
      <c r="A349" s="21" t="s">
        <v>367</v>
      </c>
      <c r="B349" s="329" t="s">
        <v>48</v>
      </c>
      <c r="C349" s="98">
        <v>0</v>
      </c>
      <c r="D349" s="98">
        <v>0</v>
      </c>
      <c r="E349" s="98">
        <v>0</v>
      </c>
      <c r="F349" s="98">
        <v>0</v>
      </c>
      <c r="G349" s="103">
        <f t="shared" si="81"/>
        <v>0</v>
      </c>
      <c r="H349" s="98">
        <v>0</v>
      </c>
      <c r="I349" s="98">
        <v>0</v>
      </c>
      <c r="J349" s="72">
        <v>0</v>
      </c>
      <c r="K349" s="72">
        <v>0</v>
      </c>
      <c r="L349" s="103">
        <v>0</v>
      </c>
      <c r="M349" s="136">
        <v>0</v>
      </c>
      <c r="N349" s="136">
        <v>0</v>
      </c>
      <c r="O349" s="136">
        <v>0</v>
      </c>
      <c r="P349" s="136">
        <v>0</v>
      </c>
      <c r="Q349" s="103">
        <v>0</v>
      </c>
      <c r="R349" s="136">
        <v>0</v>
      </c>
      <c r="S349" s="136">
        <v>0</v>
      </c>
      <c r="T349" s="136">
        <v>0</v>
      </c>
      <c r="U349" s="136">
        <v>0</v>
      </c>
      <c r="V349" s="103">
        <v>0</v>
      </c>
      <c r="W349" s="136">
        <v>0</v>
      </c>
      <c r="X349" s="136">
        <v>0</v>
      </c>
      <c r="Y349" s="136">
        <v>0</v>
      </c>
      <c r="Z349" s="136">
        <v>0</v>
      </c>
      <c r="AA349" s="103">
        <v>0</v>
      </c>
      <c r="AB349" s="136">
        <v>0</v>
      </c>
      <c r="AC349" s="136">
        <v>0</v>
      </c>
      <c r="AD349" s="136">
        <v>0</v>
      </c>
      <c r="AE349" s="136">
        <v>0</v>
      </c>
      <c r="AF349" s="103">
        <v>0</v>
      </c>
      <c r="AG349" s="136">
        <v>0</v>
      </c>
      <c r="AH349" s="136">
        <v>0</v>
      </c>
      <c r="AI349" s="136">
        <v>0</v>
      </c>
      <c r="AJ349" s="136">
        <v>0</v>
      </c>
      <c r="AK349" s="103">
        <v>0</v>
      </c>
      <c r="AL349" s="136">
        <v>0</v>
      </c>
      <c r="AM349" s="136">
        <v>0</v>
      </c>
      <c r="AN349" s="136">
        <v>0</v>
      </c>
      <c r="AO349" s="136">
        <v>0</v>
      </c>
      <c r="AP349" s="136">
        <v>0</v>
      </c>
      <c r="AQ349" s="279">
        <v>0</v>
      </c>
      <c r="AR349" s="136">
        <v>0</v>
      </c>
      <c r="AS349" s="279">
        <f t="shared" si="82"/>
        <v>0</v>
      </c>
      <c r="AT349" s="103">
        <v>0</v>
      </c>
      <c r="AU349" s="103">
        <v>0</v>
      </c>
      <c r="AV349" s="136">
        <v>0</v>
      </c>
      <c r="AW349" s="136">
        <v>0</v>
      </c>
      <c r="AX349" s="136">
        <v>0</v>
      </c>
      <c r="AY349" s="136">
        <v>0</v>
      </c>
      <c r="AZ349" s="103">
        <v>0</v>
      </c>
      <c r="BA349" s="136">
        <v>0</v>
      </c>
      <c r="BB349"/>
      <c r="BC349" s="165" t="str">
        <f t="shared" si="83"/>
        <v>ns</v>
      </c>
      <c r="BD349" s="463"/>
    </row>
    <row r="350" spans="1:1007 1025:2033 2051:3059 3077:4085 4103:5111 5129:6137 6155:7163 7181:8189 8207:9215 9233:10236 10241:11262 11267:12288 12293:13309 13314:14335 14340:16359">
      <c r="A350" s="21" t="s">
        <v>368</v>
      </c>
      <c r="B350" s="328" t="s">
        <v>50</v>
      </c>
      <c r="C350" s="60">
        <v>17</v>
      </c>
      <c r="D350" s="60">
        <v>31</v>
      </c>
      <c r="E350" s="60">
        <v>29</v>
      </c>
      <c r="F350" s="60">
        <v>31</v>
      </c>
      <c r="G350" s="61">
        <f t="shared" si="81"/>
        <v>108</v>
      </c>
      <c r="H350" s="60">
        <v>18.823967875267801</v>
      </c>
      <c r="I350" s="60">
        <v>37.888378310280402</v>
      </c>
      <c r="J350" s="74">
        <v>25.943081741695298</v>
      </c>
      <c r="K350" s="74">
        <v>28.493366264699901</v>
      </c>
      <c r="L350" s="61">
        <v>111.148794191943</v>
      </c>
      <c r="M350" s="139">
        <v>22.179658892011599</v>
      </c>
      <c r="N350" s="139">
        <v>49.922331853460598</v>
      </c>
      <c r="O350" s="139">
        <v>34.222908961529001</v>
      </c>
      <c r="P350" s="139">
        <v>35.561471652603799</v>
      </c>
      <c r="Q350" s="61">
        <v>141.88637135960502</v>
      </c>
      <c r="R350" s="139">
        <v>20.762539396586799</v>
      </c>
      <c r="S350" s="139">
        <v>60.307176086880801</v>
      </c>
      <c r="T350" s="139">
        <v>48.783750851862898</v>
      </c>
      <c r="U350" s="139">
        <v>44.079465860689901</v>
      </c>
      <c r="V350" s="61">
        <v>173.93293219602</v>
      </c>
      <c r="W350" s="139">
        <v>17.878280556736801</v>
      </c>
      <c r="X350" s="139">
        <v>43.473327421551197</v>
      </c>
      <c r="Y350" s="139">
        <v>45.884908039299702</v>
      </c>
      <c r="Z350" s="139">
        <v>36.142851982362998</v>
      </c>
      <c r="AA350" s="61">
        <v>143.379367999951</v>
      </c>
      <c r="AB350" s="139">
        <v>33.990670363691997</v>
      </c>
      <c r="AC350" s="139">
        <v>54.084086670863101</v>
      </c>
      <c r="AD350" s="139">
        <v>52.028435010120702</v>
      </c>
      <c r="AE350" s="139">
        <v>52.811389299470292</v>
      </c>
      <c r="AF350" s="61">
        <v>192.914581344146</v>
      </c>
      <c r="AG350" s="139">
        <v>34.068955226064602</v>
      </c>
      <c r="AH350" s="139">
        <v>52.260456015525705</v>
      </c>
      <c r="AI350" s="139">
        <v>57.965783419776606</v>
      </c>
      <c r="AJ350" s="139">
        <v>66.985628411705562</v>
      </c>
      <c r="AK350" s="61">
        <v>211.28082307307193</v>
      </c>
      <c r="AL350" s="139">
        <v>20.4572755737567</v>
      </c>
      <c r="AM350" s="139">
        <v>20.4572755737567</v>
      </c>
      <c r="AN350" s="139">
        <v>77.415770334806993</v>
      </c>
      <c r="AO350" s="139">
        <v>77.415770334806993</v>
      </c>
      <c r="AP350" s="139">
        <v>78.912415461829099</v>
      </c>
      <c r="AQ350" s="280">
        <v>78.912415461829298</v>
      </c>
      <c r="AR350" s="139">
        <v>87.771924071574006</v>
      </c>
      <c r="AS350" s="280">
        <f t="shared" si="82"/>
        <v>87.77192407157402</v>
      </c>
      <c r="AT350" s="61">
        <v>264.55738544196703</v>
      </c>
      <c r="AU350" s="61">
        <v>264.55738544196703</v>
      </c>
      <c r="AV350" s="139">
        <v>65.128972421013501</v>
      </c>
      <c r="AW350" s="139">
        <v>109.35706660864</v>
      </c>
      <c r="AX350" s="139">
        <v>121.62292424022399</v>
      </c>
      <c r="AY350" s="139">
        <v>80.654793010505401</v>
      </c>
      <c r="AZ350" s="61">
        <v>376.76375628038301</v>
      </c>
      <c r="BA350" s="139">
        <v>119.375567213587</v>
      </c>
      <c r="BB350"/>
      <c r="BC350" s="165">
        <f t="shared" si="83"/>
        <v>0.83291034352433813</v>
      </c>
      <c r="BD350" s="463"/>
    </row>
    <row r="351" spans="1:1007 1025:2033 2051:3059 3077:4085 4103:5111 5129:6137 6155:7163 7181:8189 8207:9215 9233:10236 10241:11262 11267:12288 12293:13309 13314:14335 14340:16359">
      <c r="A351" s="21" t="s">
        <v>369</v>
      </c>
      <c r="B351" s="329" t="s">
        <v>52</v>
      </c>
      <c r="C351" s="98">
        <v>-3</v>
      </c>
      <c r="D351" s="98">
        <v>-5</v>
      </c>
      <c r="E351" s="98">
        <v>-4</v>
      </c>
      <c r="F351" s="98">
        <v>-5</v>
      </c>
      <c r="G351" s="103">
        <f t="shared" si="81"/>
        <v>-17</v>
      </c>
      <c r="H351" s="98">
        <v>-3.10426134565575</v>
      </c>
      <c r="I351" s="98">
        <v>-5.9639400121844801</v>
      </c>
      <c r="J351" s="98">
        <v>-4.1718285236955204</v>
      </c>
      <c r="K351" s="98">
        <v>-4.55469831461886</v>
      </c>
      <c r="L351" s="103">
        <v>-17.794728196154601</v>
      </c>
      <c r="M351" s="136">
        <v>-3.6076132971158099</v>
      </c>
      <c r="N351" s="136">
        <v>-7.7690412663242201</v>
      </c>
      <c r="O351" s="136">
        <v>-5.4137269677867801</v>
      </c>
      <c r="P351" s="136">
        <v>-5.5526184687731996</v>
      </c>
      <c r="Q351" s="103">
        <v>-22.343</v>
      </c>
      <c r="R351" s="136">
        <v>-1.51571207412956E-6</v>
      </c>
      <c r="S351" s="136">
        <v>-3.7015500671395399E-6</v>
      </c>
      <c r="T351" s="136">
        <v>-3.1134021393825501E-6</v>
      </c>
      <c r="U351" s="136">
        <v>-2.82553479374286E-6</v>
      </c>
      <c r="V351" s="103">
        <v>-1.1156199074394499E-5</v>
      </c>
      <c r="W351" s="136">
        <v>-1.32912005178633E-6</v>
      </c>
      <c r="X351" s="136">
        <v>-2.8012940595756401E-6</v>
      </c>
      <c r="Y351" s="136">
        <v>-2.9488037122304099E-6</v>
      </c>
      <c r="Z351" s="136">
        <v>-1.0088037665529699E-3</v>
      </c>
      <c r="AA351" s="103">
        <v>-1.0158829843765699E-3</v>
      </c>
      <c r="AB351" s="136">
        <v>-11.290515965120401</v>
      </c>
      <c r="AC351" s="136">
        <v>-17.430451871853645</v>
      </c>
      <c r="AD351" s="136">
        <v>-16.844561535321048</v>
      </c>
      <c r="AE351" s="136">
        <v>-17.052109127309599</v>
      </c>
      <c r="AF351" s="103">
        <v>-62.617638499604595</v>
      </c>
      <c r="AG351" s="136">
        <v>-11.4573087990017</v>
      </c>
      <c r="AH351" s="136">
        <v>-17.005624299755901</v>
      </c>
      <c r="AI351" s="136">
        <v>-18.7452262697945</v>
      </c>
      <c r="AJ351" s="136">
        <v>-21.496892293025279</v>
      </c>
      <c r="AK351" s="103">
        <v>-68.705051661577386</v>
      </c>
      <c r="AL351" s="136">
        <v>-7.2822626646922402</v>
      </c>
      <c r="AM351" s="136">
        <v>-7.2822626646922402</v>
      </c>
      <c r="AN351" s="136">
        <v>-24.654600071979001</v>
      </c>
      <c r="AO351" s="136">
        <v>-24.654600071979061</v>
      </c>
      <c r="AP351" s="136">
        <v>-25.111077002145802</v>
      </c>
      <c r="AQ351" s="279">
        <v>-25.111077002145798</v>
      </c>
      <c r="AR351" s="136">
        <v>-27.812601684000999</v>
      </c>
      <c r="AS351" s="279">
        <f t="shared" si="82"/>
        <v>-27.812601684000903</v>
      </c>
      <c r="AT351" s="103">
        <v>-84.860541422818002</v>
      </c>
      <c r="AU351" s="103">
        <v>-84.860541422818002</v>
      </c>
      <c r="AV351" s="136">
        <v>-20.966297699204301</v>
      </c>
      <c r="AW351" s="136">
        <v>-34.455863367102602</v>
      </c>
      <c r="AX351" s="136">
        <v>-38.196949879256003</v>
      </c>
      <c r="AY351" s="136">
        <v>-25.7016727332263</v>
      </c>
      <c r="AZ351" s="103">
        <v>-119.320783678789</v>
      </c>
      <c r="BA351" s="136">
        <v>-38.188911792195597</v>
      </c>
      <c r="BB351"/>
      <c r="BC351" s="165">
        <f t="shared" si="83"/>
        <v>0.8214427907147821</v>
      </c>
      <c r="BD351" s="463"/>
    </row>
    <row r="352" spans="1:1007 1025:2033 2051:3059 3077:4085 4103:5111 5129:6137 6155:7163 7181:8189 8207:9215 9233:10236 10241:11262 11267:12288 12293:13309 13314:14335 14340:16359">
      <c r="A352" s="21" t="s">
        <v>370</v>
      </c>
      <c r="B352" s="331" t="s">
        <v>54</v>
      </c>
      <c r="C352" s="61">
        <v>14</v>
      </c>
      <c r="D352" s="61">
        <v>26</v>
      </c>
      <c r="E352" s="61">
        <v>25</v>
      </c>
      <c r="F352" s="61">
        <v>26</v>
      </c>
      <c r="G352" s="61">
        <f t="shared" si="81"/>
        <v>91</v>
      </c>
      <c r="H352" s="61">
        <v>15.719706529612001</v>
      </c>
      <c r="I352" s="61">
        <v>31.924438298096</v>
      </c>
      <c r="J352" s="75">
        <v>21.7712532179997</v>
      </c>
      <c r="K352" s="75">
        <v>23.938667950081101</v>
      </c>
      <c r="L352" s="61">
        <v>93.354065995788801</v>
      </c>
      <c r="M352" s="140">
        <v>18.572045594895702</v>
      </c>
      <c r="N352" s="140">
        <v>42.153290587136397</v>
      </c>
      <c r="O352" s="140">
        <v>28.8091819937422</v>
      </c>
      <c r="P352" s="140">
        <v>30.008853183830603</v>
      </c>
      <c r="Q352" s="61">
        <v>119.543371359605</v>
      </c>
      <c r="R352" s="140">
        <v>20.762537880874699</v>
      </c>
      <c r="S352" s="140">
        <v>60.307172385330702</v>
      </c>
      <c r="T352" s="140">
        <v>48.783747738460796</v>
      </c>
      <c r="U352" s="140">
        <v>44.079463035155101</v>
      </c>
      <c r="V352" s="61">
        <v>173.932921039821</v>
      </c>
      <c r="W352" s="140">
        <v>17.878279227616702</v>
      </c>
      <c r="X352" s="140">
        <v>43.473324620257202</v>
      </c>
      <c r="Y352" s="140">
        <v>45.884905090495998</v>
      </c>
      <c r="Z352" s="140">
        <v>36.141843178596396</v>
      </c>
      <c r="AA352" s="61">
        <v>143.378352116966</v>
      </c>
      <c r="AB352" s="140">
        <v>22.700154398571698</v>
      </c>
      <c r="AC352" s="140">
        <v>36.653634799009453</v>
      </c>
      <c r="AD352" s="140">
        <v>35.183873474799647</v>
      </c>
      <c r="AE352" s="140">
        <v>35.7592801721607</v>
      </c>
      <c r="AF352" s="61">
        <v>130.29694284454149</v>
      </c>
      <c r="AG352" s="140">
        <v>22.611646427063</v>
      </c>
      <c r="AH352" s="140">
        <v>35.254831715769598</v>
      </c>
      <c r="AI352" s="140">
        <v>39.220557149982106</v>
      </c>
      <c r="AJ352" s="140">
        <v>45.488736118680279</v>
      </c>
      <c r="AK352" s="61">
        <v>142.57577141149508</v>
      </c>
      <c r="AL352" s="140">
        <v>13.175012909064501</v>
      </c>
      <c r="AM352" s="140">
        <v>13.175012909064501</v>
      </c>
      <c r="AN352" s="140">
        <v>52.761170262828003</v>
      </c>
      <c r="AO352" s="140">
        <v>52.761170262827896</v>
      </c>
      <c r="AP352" s="140">
        <v>53.801338459683301</v>
      </c>
      <c r="AQ352" s="280">
        <v>53.801338459683606</v>
      </c>
      <c r="AR352" s="140">
        <v>59.959322387573003</v>
      </c>
      <c r="AS352" s="280">
        <f t="shared" si="82"/>
        <v>59.95932238757301</v>
      </c>
      <c r="AT352" s="61">
        <v>179.69684401914901</v>
      </c>
      <c r="AU352" s="61">
        <v>179.69684401914901</v>
      </c>
      <c r="AV352" s="140">
        <v>44.162674721809204</v>
      </c>
      <c r="AW352" s="140">
        <v>74.901203241537104</v>
      </c>
      <c r="AX352" s="140">
        <v>83.425974360968098</v>
      </c>
      <c r="AY352" s="140">
        <v>54.953120277278998</v>
      </c>
      <c r="AZ352" s="61">
        <v>257.44297260159402</v>
      </c>
      <c r="BA352" s="140">
        <v>81.186655421391606</v>
      </c>
      <c r="BB352"/>
      <c r="BC352" s="165">
        <f t="shared" si="83"/>
        <v>0.83835458184552758</v>
      </c>
      <c r="BD352" s="463"/>
    </row>
    <row r="353" spans="1:1007 1025:2033 2051:3059 3077:4085 4103:5111 5129:6137 6155:7163 7181:8189 8207:9215 9233:10236 10241:11262 11267:12288 12293:13309 13314:14335 14340:16359">
      <c r="A353" s="21"/>
      <c r="B353" s="85"/>
      <c r="C353" s="85"/>
      <c r="D353" s="85"/>
      <c r="E353" s="85"/>
      <c r="F353" s="85"/>
      <c r="G353" s="85"/>
      <c r="H353" s="85"/>
      <c r="I353" s="85"/>
      <c r="J353" s="85"/>
      <c r="K353" s="85"/>
      <c r="L353" s="85"/>
      <c r="M353" s="131"/>
      <c r="N353" s="131"/>
      <c r="O353" s="131"/>
      <c r="P353" s="131"/>
      <c r="Q353" s="85"/>
      <c r="R353" s="131"/>
      <c r="S353" s="131"/>
      <c r="T353" s="131"/>
      <c r="U353" s="131"/>
      <c r="V353" s="85"/>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402"/>
      <c r="AT353" s="131"/>
      <c r="AU353" s="131"/>
      <c r="AV353" s="131"/>
      <c r="AW353" s="131"/>
      <c r="AX353" s="131"/>
      <c r="AY353" s="131"/>
      <c r="AZ353" s="131"/>
      <c r="BA353" s="131"/>
      <c r="BB353"/>
      <c r="BC353" s="165"/>
      <c r="BD353" s="463"/>
    </row>
    <row r="354" spans="1:1007 1025:2033 2051:3059 3077:4085 4103:5111 5129:6137 6155:7163 7181:8189 8207:9215 9233:10236 10241:11262 11267:12288 12293:13309 13314:14335 14340:16359" hidden="1" outlineLevel="1">
      <c r="A354" s="21"/>
      <c r="B354" s="85"/>
      <c r="C354" s="85"/>
      <c r="D354" s="85"/>
      <c r="E354" s="85"/>
      <c r="F354" s="85"/>
      <c r="G354" s="85"/>
      <c r="H354" s="85"/>
      <c r="I354" s="85"/>
      <c r="J354" s="85"/>
      <c r="K354" s="85"/>
      <c r="L354" s="85"/>
      <c r="M354" s="131"/>
      <c r="N354" s="131"/>
      <c r="O354" s="131"/>
      <c r="P354" s="131"/>
      <c r="Q354" s="85"/>
      <c r="R354" s="131"/>
      <c r="S354" s="131"/>
      <c r="T354" s="131"/>
      <c r="U354" s="131"/>
      <c r="V354" s="85"/>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402"/>
      <c r="AT354" s="131"/>
      <c r="AU354" s="131"/>
      <c r="AV354" s="131"/>
      <c r="AW354" s="131"/>
      <c r="AX354" s="131"/>
      <c r="AY354" s="131"/>
      <c r="AZ354" s="131"/>
      <c r="BA354" s="131"/>
      <c r="BB354"/>
      <c r="BC354" s="165"/>
      <c r="BD354" s="463"/>
    </row>
    <row r="355" spans="1:1007 1025:2033 2051:3059 3077:4085 4103:5111 5129:6137 6155:7163 7181:8189 8207:9215 9233:10236 10241:11262 11267:12288 12293:13309 13314:14335 14340:16359" ht="16.5" hidden="1" outlineLevel="1" thickBot="1">
      <c r="A355" s="21"/>
      <c r="B355" s="24" t="s">
        <v>371</v>
      </c>
      <c r="C355" s="87"/>
      <c r="D355" s="87"/>
      <c r="E355" s="87"/>
      <c r="F355" s="87"/>
      <c r="G355" s="87"/>
      <c r="H355" s="87"/>
      <c r="I355" s="87"/>
      <c r="J355" s="87"/>
      <c r="K355" s="87"/>
      <c r="L355" s="87"/>
      <c r="M355" s="133"/>
      <c r="N355" s="133"/>
      <c r="O355" s="133"/>
      <c r="P355" s="133"/>
      <c r="Q355" s="87"/>
      <c r="R355" s="133"/>
      <c r="S355" s="133"/>
      <c r="T355" s="133"/>
      <c r="U355" s="133"/>
      <c r="V355" s="87"/>
      <c r="W355" s="133"/>
      <c r="X355" s="133"/>
      <c r="Y355" s="133"/>
      <c r="Z355" s="133"/>
      <c r="AA355" s="133"/>
      <c r="AB355" s="133"/>
      <c r="AC355" s="133"/>
      <c r="AD355" s="133"/>
      <c r="AE355" s="133"/>
      <c r="AF355" s="133"/>
      <c r="AG355" s="133"/>
      <c r="AH355" s="133"/>
      <c r="AI355" s="133"/>
      <c r="AJ355" s="133"/>
      <c r="AK355" s="133"/>
      <c r="AL355" s="133"/>
      <c r="AM355" s="133"/>
      <c r="AN355" s="133"/>
      <c r="AO355" s="133"/>
      <c r="AP355" s="133"/>
      <c r="AQ355" s="133"/>
      <c r="AR355" s="133"/>
      <c r="AS355" s="404"/>
      <c r="AT355" s="133"/>
      <c r="AU355" s="133"/>
      <c r="AV355" s="133"/>
      <c r="AW355" s="133"/>
      <c r="AX355" s="133"/>
      <c r="AY355" s="133"/>
      <c r="AZ355" s="133"/>
      <c r="BA355" s="133"/>
      <c r="BB355"/>
      <c r="BC355" s="371"/>
      <c r="BD355" s="463"/>
    </row>
    <row r="356" spans="1:1007 1025:2033 2051:3059 3077:4085 4103:5111 5129:6137 6155:7163 7181:8189 8207:9215 9233:10236 10241:11262 11267:12288 12293:13309 13314:14335 14340:16359" hidden="1" outlineLevel="1">
      <c r="A356" s="21"/>
      <c r="B356" s="85"/>
      <c r="C356" s="85"/>
      <c r="D356" s="85"/>
      <c r="E356" s="85"/>
      <c r="F356" s="85"/>
      <c r="G356" s="85"/>
      <c r="H356" s="85"/>
      <c r="I356" s="85"/>
      <c r="J356" s="85"/>
      <c r="K356" s="85"/>
      <c r="L356" s="85"/>
      <c r="M356" s="131"/>
      <c r="N356" s="131"/>
      <c r="O356" s="131"/>
      <c r="P356" s="131"/>
      <c r="Q356" s="85"/>
      <c r="R356" s="131"/>
      <c r="S356" s="131"/>
      <c r="T356" s="131"/>
      <c r="U356" s="131"/>
      <c r="V356" s="85"/>
      <c r="W356" s="131"/>
      <c r="X356" s="131"/>
      <c r="Y356" s="131"/>
      <c r="Z356" s="131"/>
      <c r="AA356" s="131"/>
      <c r="AB356" s="131"/>
      <c r="AC356" s="131"/>
      <c r="AD356" s="131"/>
      <c r="AE356" s="131"/>
      <c r="AF356" s="131"/>
      <c r="AG356" s="131"/>
      <c r="AH356" s="131"/>
      <c r="AI356" s="131"/>
      <c r="AJ356" s="131"/>
      <c r="AK356" s="131"/>
      <c r="AL356" s="131"/>
      <c r="AM356" s="322" t="str">
        <f>+$AM$13</f>
        <v>IFRS 17</v>
      </c>
      <c r="AN356" s="131"/>
      <c r="AO356" s="322" t="str">
        <f>+$AM$13</f>
        <v>IFRS 17</v>
      </c>
      <c r="AP356" s="131"/>
      <c r="AQ356" s="131"/>
      <c r="AR356" s="131"/>
      <c r="AS356" s="402" t="s">
        <v>596</v>
      </c>
      <c r="AT356" s="131"/>
      <c r="AU356" s="322" t="s">
        <v>596</v>
      </c>
      <c r="AV356" s="131"/>
      <c r="AW356" s="131"/>
      <c r="AX356" s="131"/>
      <c r="AY356" s="131"/>
      <c r="AZ356" s="131"/>
      <c r="BA356" s="131"/>
      <c r="BB356"/>
      <c r="BC356" s="372"/>
      <c r="BD356" s="463"/>
    </row>
    <row r="357" spans="1:1007 1025:2033 2051:3059 3077:4085 4103:5111 5129:6137 6155:7163 7181:8189 8207:9215 9233:10236 10241:11262 11267:12288 12293:13309 13314:14335 14340:16359" s="316" customFormat="1" ht="25.5" hidden="1" outlineLevel="1">
      <c r="A357" s="320"/>
      <c r="B357" s="334" t="s">
        <v>24</v>
      </c>
      <c r="C357" s="321" t="str">
        <f t="shared" ref="C357:BA357" si="84">C$14</f>
        <v>Q1-15
Underlying</v>
      </c>
      <c r="D357" s="321" t="str">
        <f t="shared" si="84"/>
        <v>Q2-15
Underlying</v>
      </c>
      <c r="E357" s="321" t="str">
        <f t="shared" si="84"/>
        <v>Q3-15
Underlying</v>
      </c>
      <c r="F357" s="321" t="str">
        <f t="shared" si="84"/>
        <v>Q4-15
Underlying</v>
      </c>
      <c r="G357" s="321" t="str">
        <f t="shared" si="84"/>
        <v>FY-2015
Underlying</v>
      </c>
      <c r="H357" s="321" t="str">
        <f t="shared" si="84"/>
        <v>Q1-16
Underlying</v>
      </c>
      <c r="I357" s="321" t="str">
        <f t="shared" si="84"/>
        <v>Q2-16
Underlying</v>
      </c>
      <c r="J357" s="321" t="str">
        <f t="shared" si="84"/>
        <v>Q3-16
Underlying</v>
      </c>
      <c r="K357" s="321" t="str">
        <f t="shared" si="84"/>
        <v>Q4-16
Underlying</v>
      </c>
      <c r="L357" s="322" t="str">
        <f t="shared" si="84"/>
        <v>FY-2016
Underlying</v>
      </c>
      <c r="M357" s="322" t="s">
        <v>540</v>
      </c>
      <c r="N357" s="322" t="s">
        <v>541</v>
      </c>
      <c r="O357" s="322" t="s">
        <v>542</v>
      </c>
      <c r="P357" s="321" t="s">
        <v>543</v>
      </c>
      <c r="Q357" s="322" t="s">
        <v>544</v>
      </c>
      <c r="R357" s="322" t="s">
        <v>545</v>
      </c>
      <c r="S357" s="322" t="s">
        <v>546</v>
      </c>
      <c r="T357" s="322" t="s">
        <v>547</v>
      </c>
      <c r="U357" s="321" t="s">
        <v>548</v>
      </c>
      <c r="V357" s="322" t="s">
        <v>549</v>
      </c>
      <c r="W357" s="322" t="s">
        <v>550</v>
      </c>
      <c r="X357" s="322" t="s">
        <v>551</v>
      </c>
      <c r="Y357" s="322" t="s">
        <v>552</v>
      </c>
      <c r="Z357" s="322" t="s">
        <v>553</v>
      </c>
      <c r="AA357" s="322" t="s">
        <v>554</v>
      </c>
      <c r="AB357" s="322" t="s">
        <v>555</v>
      </c>
      <c r="AC357" s="322" t="s">
        <v>556</v>
      </c>
      <c r="AD357" s="322" t="s">
        <v>557</v>
      </c>
      <c r="AE357" s="322" t="s">
        <v>558</v>
      </c>
      <c r="AF357" s="322" t="s">
        <v>559</v>
      </c>
      <c r="AG357" s="322" t="s">
        <v>560</v>
      </c>
      <c r="AH357" s="322" t="s">
        <v>561</v>
      </c>
      <c r="AI357" s="322" t="s">
        <v>562</v>
      </c>
      <c r="AJ357" s="322" t="s">
        <v>563</v>
      </c>
      <c r="AK357" s="322" t="s">
        <v>564</v>
      </c>
      <c r="AL357" s="322" t="s">
        <v>565</v>
      </c>
      <c r="AM357" s="322" t="str">
        <f t="shared" si="84"/>
        <v>Q1-22
Underlying</v>
      </c>
      <c r="AN357" s="322" t="s">
        <v>572</v>
      </c>
      <c r="AO357" s="322" t="str">
        <f t="shared" si="84"/>
        <v>Q2-22
Underlying</v>
      </c>
      <c r="AP357" s="322" t="s">
        <v>577</v>
      </c>
      <c r="AQ357" s="57" t="str">
        <f t="shared" si="84"/>
        <v>Q3-22
Underlying</v>
      </c>
      <c r="AR357" s="322" t="s">
        <v>602</v>
      </c>
      <c r="AS357" s="407" t="str">
        <f>AS337</f>
        <v>Q4-22
Underlying</v>
      </c>
      <c r="AT357" s="57" t="s">
        <v>603</v>
      </c>
      <c r="AU357" s="322" t="s">
        <v>609</v>
      </c>
      <c r="AV357" s="322" t="s">
        <v>607</v>
      </c>
      <c r="AW357" s="322" t="s">
        <v>616</v>
      </c>
      <c r="AX357" s="322" t="s">
        <v>621</v>
      </c>
      <c r="AY357" s="322" t="s">
        <v>629</v>
      </c>
      <c r="AZ357" s="57" t="s">
        <v>630</v>
      </c>
      <c r="BA357" s="322" t="str">
        <f t="shared" si="84"/>
        <v>Q1-24
Underlying</v>
      </c>
      <c r="BB357"/>
      <c r="BC357" s="370" t="str">
        <f>LEFT($AV:$AV,2)&amp;"/"&amp;LEFT(BA:BA,2)</f>
        <v>Q1/Q1</v>
      </c>
      <c r="BD357" s="463"/>
      <c r="BE357" s="59"/>
      <c r="BW357" s="315"/>
      <c r="BX357" s="59"/>
      <c r="BY357" s="59"/>
      <c r="BZ357" s="59"/>
      <c r="CA357" s="59"/>
      <c r="CB357" s="59"/>
      <c r="CC357" s="59"/>
      <c r="CD357" s="59"/>
      <c r="CE357" s="59"/>
      <c r="CF357" s="59"/>
      <c r="CG357" s="59"/>
      <c r="CL357" s="59"/>
      <c r="CQ357" s="59"/>
      <c r="DI357" s="315"/>
      <c r="DJ357" s="59"/>
      <c r="DK357" s="59"/>
      <c r="DL357" s="59"/>
      <c r="DM357" s="59"/>
      <c r="DN357" s="59"/>
      <c r="DO357" s="59"/>
      <c r="DP357" s="59"/>
      <c r="DQ357" s="59"/>
      <c r="DR357" s="59"/>
      <c r="DS357" s="59"/>
      <c r="DX357" s="59"/>
      <c r="EC357" s="59"/>
      <c r="EU357" s="315"/>
      <c r="EV357" s="59"/>
      <c r="EW357" s="59"/>
      <c r="EX357" s="59"/>
      <c r="EY357" s="59"/>
      <c r="EZ357" s="59"/>
      <c r="FA357" s="59"/>
      <c r="FB357" s="59"/>
      <c r="FC357" s="59"/>
      <c r="FD357" s="59"/>
      <c r="FE357" s="59"/>
      <c r="FJ357" s="59"/>
      <c r="FO357" s="59"/>
      <c r="GG357" s="315"/>
      <c r="GH357" s="59"/>
      <c r="GI357" s="59"/>
      <c r="GJ357" s="59"/>
      <c r="GK357" s="59"/>
      <c r="GL357" s="59"/>
      <c r="GM357" s="59"/>
      <c r="GN357" s="59"/>
      <c r="GO357" s="59"/>
      <c r="GP357" s="59"/>
      <c r="GQ357" s="59"/>
      <c r="GV357" s="59"/>
      <c r="HA357" s="59"/>
      <c r="HS357" s="315"/>
      <c r="HT357" s="59"/>
      <c r="HU357" s="59"/>
      <c r="HV357" s="59"/>
      <c r="HW357" s="59"/>
      <c r="HX357" s="59"/>
      <c r="HY357" s="59"/>
      <c r="HZ357" s="59"/>
      <c r="IA357" s="59"/>
      <c r="IB357" s="59"/>
      <c r="IC357" s="59"/>
      <c r="IH357" s="59"/>
      <c r="IM357" s="59"/>
      <c r="JE357" s="315"/>
      <c r="JF357" s="59"/>
      <c r="JG357" s="59"/>
      <c r="JH357" s="59"/>
      <c r="JI357" s="59"/>
      <c r="JJ357" s="59"/>
      <c r="JK357" s="59"/>
      <c r="JL357" s="59"/>
      <c r="JM357" s="59"/>
      <c r="JN357" s="59"/>
      <c r="JO357" s="59"/>
      <c r="JT357" s="59"/>
      <c r="JY357" s="59"/>
      <c r="KQ357" s="315"/>
      <c r="KR357" s="59"/>
      <c r="KS357" s="59"/>
      <c r="KT357" s="59"/>
      <c r="KU357" s="59"/>
      <c r="KV357" s="59"/>
      <c r="KW357" s="59"/>
      <c r="KX357" s="59"/>
      <c r="KY357" s="59"/>
      <c r="KZ357" s="59"/>
      <c r="LA357" s="59"/>
      <c r="LF357" s="59"/>
      <c r="LK357" s="59"/>
      <c r="MC357" s="315"/>
      <c r="MD357" s="59"/>
      <c r="ME357" s="59"/>
      <c r="MF357" s="59"/>
      <c r="MG357" s="59"/>
      <c r="MH357" s="59"/>
      <c r="MI357" s="59"/>
      <c r="MJ357" s="59"/>
      <c r="MK357" s="59"/>
      <c r="ML357" s="59"/>
      <c r="MM357" s="59"/>
      <c r="MR357" s="59"/>
      <c r="MW357" s="59"/>
      <c r="NO357" s="315"/>
      <c r="NP357" s="59"/>
      <c r="NQ357" s="59"/>
      <c r="NR357" s="59"/>
      <c r="NS357" s="59"/>
      <c r="NT357" s="59"/>
      <c r="NU357" s="59"/>
      <c r="NV357" s="59"/>
      <c r="NW357" s="59"/>
      <c r="NX357" s="59"/>
      <c r="NY357" s="59"/>
      <c r="OD357" s="59"/>
      <c r="OI357" s="59"/>
      <c r="PA357" s="315"/>
      <c r="PB357" s="59"/>
      <c r="PC357" s="59"/>
      <c r="PD357" s="59"/>
      <c r="PE357" s="59"/>
      <c r="PF357" s="59"/>
      <c r="PG357" s="59"/>
      <c r="PH357" s="59"/>
      <c r="PI357" s="59"/>
      <c r="PJ357" s="59"/>
      <c r="PK357" s="59"/>
      <c r="PP357" s="59"/>
      <c r="PU357" s="59"/>
      <c r="QM357" s="315"/>
      <c r="QN357" s="59"/>
      <c r="QO357" s="59"/>
      <c r="QP357" s="59"/>
      <c r="QQ357" s="59"/>
      <c r="QR357" s="59"/>
      <c r="QS357" s="59"/>
      <c r="QT357" s="59"/>
      <c r="QU357" s="59"/>
      <c r="QV357" s="59"/>
      <c r="QW357" s="59"/>
      <c r="RB357" s="59"/>
      <c r="RG357" s="59"/>
      <c r="RY357" s="315"/>
      <c r="RZ357" s="59"/>
      <c r="SA357" s="59"/>
      <c r="SB357" s="59"/>
      <c r="SC357" s="59"/>
      <c r="SD357" s="59"/>
      <c r="SE357" s="59"/>
      <c r="SF357" s="59"/>
      <c r="SG357" s="59"/>
      <c r="SH357" s="59"/>
      <c r="SI357" s="59"/>
      <c r="SN357" s="59"/>
      <c r="SS357" s="59"/>
      <c r="TK357" s="315"/>
      <c r="TL357" s="59"/>
      <c r="TM357" s="59"/>
      <c r="TN357" s="59"/>
      <c r="TO357" s="59"/>
      <c r="TP357" s="59"/>
      <c r="TQ357" s="59"/>
      <c r="TR357" s="59"/>
      <c r="TS357" s="59"/>
      <c r="TT357" s="59"/>
      <c r="TU357" s="59"/>
      <c r="TZ357" s="59"/>
      <c r="UE357" s="59"/>
      <c r="UW357" s="315"/>
      <c r="UX357" s="59"/>
      <c r="UY357" s="59"/>
      <c r="UZ357" s="59"/>
      <c r="VA357" s="59"/>
      <c r="VB357" s="59"/>
      <c r="VC357" s="59"/>
      <c r="VD357" s="59"/>
      <c r="VE357" s="59"/>
      <c r="VF357" s="59"/>
      <c r="VG357" s="59"/>
      <c r="VL357" s="59"/>
      <c r="VQ357" s="59"/>
      <c r="WI357" s="315"/>
      <c r="WJ357" s="59"/>
      <c r="WK357" s="59"/>
      <c r="WL357" s="59"/>
      <c r="WM357" s="59"/>
      <c r="WN357" s="59"/>
      <c r="WO357" s="59"/>
      <c r="WP357" s="59"/>
      <c r="WQ357" s="59"/>
      <c r="WR357" s="59"/>
      <c r="WS357" s="59"/>
      <c r="WX357" s="59"/>
      <c r="XC357" s="59"/>
      <c r="XU357" s="315"/>
      <c r="XV357" s="59"/>
      <c r="XW357" s="59"/>
      <c r="XX357" s="59"/>
      <c r="XY357" s="59"/>
      <c r="XZ357" s="59"/>
      <c r="YA357" s="59"/>
      <c r="YB357" s="59"/>
      <c r="YC357" s="59"/>
      <c r="YD357" s="59"/>
      <c r="YE357" s="59"/>
      <c r="YJ357" s="59"/>
      <c r="YO357" s="59"/>
      <c r="ZG357" s="315"/>
      <c r="ZH357" s="59"/>
      <c r="ZI357" s="59"/>
      <c r="ZJ357" s="59"/>
      <c r="ZK357" s="59"/>
      <c r="ZL357" s="59"/>
      <c r="ZM357" s="59"/>
      <c r="ZN357" s="59"/>
      <c r="ZO357" s="59"/>
      <c r="ZP357" s="59"/>
      <c r="ZQ357" s="59"/>
      <c r="ZV357" s="59"/>
      <c r="AAA357" s="59"/>
      <c r="AAS357" s="315"/>
      <c r="AAT357" s="59"/>
      <c r="AAU357" s="59"/>
      <c r="AAV357" s="59"/>
      <c r="AAW357" s="59"/>
      <c r="AAX357" s="59"/>
      <c r="AAY357" s="59"/>
      <c r="AAZ357" s="59"/>
      <c r="ABA357" s="59"/>
      <c r="ABB357" s="59"/>
      <c r="ABC357" s="59"/>
      <c r="ABH357" s="59"/>
      <c r="ABM357" s="59"/>
      <c r="ACE357" s="315"/>
      <c r="ACF357" s="59"/>
      <c r="ACG357" s="59"/>
      <c r="ACH357" s="59"/>
      <c r="ACI357" s="59"/>
      <c r="ACJ357" s="59"/>
      <c r="ACK357" s="59"/>
      <c r="ACL357" s="59"/>
      <c r="ACM357" s="59"/>
      <c r="ACN357" s="59"/>
      <c r="ACO357" s="59"/>
      <c r="ACT357" s="59"/>
      <c r="ACY357" s="59"/>
      <c r="ADQ357" s="315"/>
      <c r="ADR357" s="59"/>
      <c r="ADS357" s="59"/>
      <c r="ADT357" s="59"/>
      <c r="ADU357" s="59"/>
      <c r="ADV357" s="59"/>
      <c r="ADW357" s="59"/>
      <c r="ADX357" s="59"/>
      <c r="ADY357" s="59"/>
      <c r="ADZ357" s="59"/>
      <c r="AEA357" s="59"/>
      <c r="AEF357" s="59"/>
      <c r="AEK357" s="59"/>
      <c r="AFC357" s="315"/>
      <c r="AFD357" s="59"/>
      <c r="AFE357" s="59"/>
      <c r="AFF357" s="59"/>
      <c r="AFG357" s="59"/>
      <c r="AFH357" s="59"/>
      <c r="AFI357" s="59"/>
      <c r="AFJ357" s="59"/>
      <c r="AFK357" s="59"/>
      <c r="AFL357" s="59"/>
      <c r="AFM357" s="59"/>
      <c r="AFR357" s="59"/>
      <c r="AFW357" s="59"/>
      <c r="AGO357" s="315"/>
      <c r="AGP357" s="59"/>
      <c r="AGQ357" s="59"/>
      <c r="AGR357" s="59"/>
      <c r="AGS357" s="59"/>
      <c r="AGT357" s="59"/>
      <c r="AGU357" s="59"/>
      <c r="AGV357" s="59"/>
      <c r="AGW357" s="59"/>
      <c r="AGX357" s="59"/>
      <c r="AGY357" s="59"/>
      <c r="AHD357" s="59"/>
      <c r="AHI357" s="59"/>
      <c r="AIA357" s="315"/>
      <c r="AIB357" s="59"/>
      <c r="AIC357" s="59"/>
      <c r="AID357" s="59"/>
      <c r="AIE357" s="59"/>
      <c r="AIF357" s="59"/>
      <c r="AIG357" s="59"/>
      <c r="AIH357" s="59"/>
      <c r="AII357" s="59"/>
      <c r="AIJ357" s="59"/>
      <c r="AIK357" s="59"/>
      <c r="AIP357" s="59"/>
      <c r="AIU357" s="59"/>
      <c r="AJM357" s="315"/>
      <c r="AJN357" s="59"/>
      <c r="AJO357" s="59"/>
      <c r="AJP357" s="59"/>
      <c r="AJQ357" s="59"/>
      <c r="AJR357" s="59"/>
      <c r="AJS357" s="59"/>
      <c r="AJT357" s="59"/>
      <c r="AJU357" s="59"/>
      <c r="AJV357" s="59"/>
      <c r="AJW357" s="59"/>
      <c r="AKB357" s="59"/>
      <c r="AKG357" s="59"/>
      <c r="AKY357" s="315"/>
      <c r="AKZ357" s="59"/>
      <c r="ALA357" s="59"/>
      <c r="ALB357" s="59"/>
      <c r="ALC357" s="59"/>
      <c r="ALD357" s="59"/>
      <c r="ALE357" s="59"/>
      <c r="ALF357" s="59"/>
      <c r="ALG357" s="59"/>
      <c r="ALH357" s="59"/>
      <c r="ALI357" s="59"/>
      <c r="ALN357" s="59"/>
      <c r="ALS357" s="59"/>
      <c r="AMK357" s="315"/>
      <c r="AML357" s="59"/>
      <c r="AMM357" s="59"/>
      <c r="AMN357" s="59"/>
      <c r="AMO357" s="59"/>
      <c r="AMP357" s="59"/>
      <c r="AMQ357" s="59"/>
      <c r="AMR357" s="59"/>
      <c r="AMS357" s="59"/>
      <c r="AMT357" s="59"/>
      <c r="AMU357" s="59"/>
      <c r="AMZ357" s="59"/>
      <c r="ANE357" s="59"/>
      <c r="ANW357" s="315"/>
      <c r="ANX357" s="59"/>
      <c r="ANY357" s="59"/>
      <c r="ANZ357" s="59"/>
      <c r="AOA357" s="59"/>
      <c r="AOB357" s="59"/>
      <c r="AOC357" s="59"/>
      <c r="AOD357" s="59"/>
      <c r="AOE357" s="59"/>
      <c r="AOF357" s="59"/>
      <c r="AOG357" s="59"/>
      <c r="AOL357" s="59"/>
      <c r="AOQ357" s="59"/>
      <c r="API357" s="315"/>
      <c r="APJ357" s="59"/>
      <c r="APK357" s="59"/>
      <c r="APL357" s="59"/>
      <c r="APM357" s="59"/>
      <c r="APN357" s="59"/>
      <c r="APO357" s="59"/>
      <c r="APP357" s="59"/>
      <c r="APQ357" s="59"/>
      <c r="APR357" s="59"/>
      <c r="APS357" s="59"/>
      <c r="APX357" s="59"/>
      <c r="AQC357" s="59"/>
      <c r="AQU357" s="315"/>
      <c r="AQV357" s="59"/>
      <c r="AQW357" s="59"/>
      <c r="AQX357" s="59"/>
      <c r="AQY357" s="59"/>
      <c r="AQZ357" s="59"/>
      <c r="ARA357" s="59"/>
      <c r="ARB357" s="59"/>
      <c r="ARC357" s="59"/>
      <c r="ARD357" s="59"/>
      <c r="ARE357" s="59"/>
      <c r="ARJ357" s="59"/>
      <c r="ARO357" s="59"/>
      <c r="ASG357" s="315"/>
      <c r="ASH357" s="59"/>
      <c r="ASI357" s="59"/>
      <c r="ASJ357" s="59"/>
      <c r="ASK357" s="59"/>
      <c r="ASL357" s="59"/>
      <c r="ASM357" s="59"/>
      <c r="ASN357" s="59"/>
      <c r="ASO357" s="59"/>
      <c r="ASP357" s="59"/>
      <c r="ASQ357" s="59"/>
      <c r="ASV357" s="59"/>
      <c r="ATA357" s="59"/>
      <c r="ATS357" s="315"/>
      <c r="ATT357" s="59"/>
      <c r="ATU357" s="59"/>
      <c r="ATV357" s="59"/>
      <c r="ATW357" s="59"/>
      <c r="ATX357" s="59"/>
      <c r="ATY357" s="59"/>
      <c r="ATZ357" s="59"/>
      <c r="AUA357" s="59"/>
      <c r="AUB357" s="59"/>
      <c r="AUC357" s="59"/>
      <c r="AUH357" s="59"/>
      <c r="AUM357" s="59"/>
      <c r="AVE357" s="315"/>
      <c r="AVF357" s="59"/>
      <c r="AVG357" s="59"/>
      <c r="AVH357" s="59"/>
      <c r="AVI357" s="59"/>
      <c r="AVJ357" s="59"/>
      <c r="AVK357" s="59"/>
      <c r="AVL357" s="59"/>
      <c r="AVM357" s="59"/>
      <c r="AVN357" s="59"/>
      <c r="AVO357" s="59"/>
      <c r="AVT357" s="59"/>
      <c r="AVY357" s="59"/>
      <c r="AWQ357" s="315"/>
      <c r="AWR357" s="59"/>
      <c r="AWS357" s="59"/>
      <c r="AWT357" s="59"/>
      <c r="AWU357" s="59"/>
      <c r="AWV357" s="59"/>
      <c r="AWW357" s="59"/>
      <c r="AWX357" s="59"/>
      <c r="AWY357" s="59"/>
      <c r="AWZ357" s="59"/>
      <c r="AXA357" s="59"/>
      <c r="AXF357" s="59"/>
      <c r="AXK357" s="59"/>
      <c r="AYC357" s="315"/>
      <c r="AYD357" s="59"/>
      <c r="AYE357" s="59"/>
      <c r="AYF357" s="59"/>
      <c r="AYG357" s="59"/>
      <c r="AYH357" s="59"/>
      <c r="AYI357" s="59"/>
      <c r="AYJ357" s="59"/>
      <c r="AYK357" s="59"/>
      <c r="AYL357" s="59"/>
      <c r="AYM357" s="59"/>
      <c r="AYR357" s="59"/>
      <c r="AYW357" s="59"/>
      <c r="AZO357" s="315"/>
      <c r="AZP357" s="59"/>
      <c r="AZQ357" s="59"/>
      <c r="AZR357" s="59"/>
      <c r="AZS357" s="59"/>
      <c r="AZT357" s="59"/>
      <c r="AZU357" s="59"/>
      <c r="AZV357" s="59"/>
      <c r="AZW357" s="59"/>
      <c r="AZX357" s="59"/>
      <c r="AZY357" s="59"/>
      <c r="BAD357" s="59"/>
      <c r="BAI357" s="59"/>
      <c r="BBA357" s="315"/>
      <c r="BBB357" s="59"/>
      <c r="BBC357" s="59"/>
      <c r="BBD357" s="59"/>
      <c r="BBE357" s="59"/>
      <c r="BBF357" s="59"/>
      <c r="BBG357" s="59"/>
      <c r="BBH357" s="59"/>
      <c r="BBI357" s="59"/>
      <c r="BBJ357" s="59"/>
      <c r="BBK357" s="59"/>
      <c r="BBP357" s="59"/>
      <c r="BBU357" s="59"/>
      <c r="BCM357" s="315"/>
      <c r="BCN357" s="59"/>
      <c r="BCO357" s="59"/>
      <c r="BCP357" s="59"/>
      <c r="BCQ357" s="59"/>
      <c r="BCR357" s="59"/>
      <c r="BCS357" s="59"/>
      <c r="BCT357" s="59"/>
      <c r="BCU357" s="59"/>
      <c r="BCV357" s="59"/>
      <c r="BCW357" s="59"/>
      <c r="BDB357" s="59"/>
      <c r="BDG357" s="59"/>
      <c r="BDY357" s="315"/>
      <c r="BDZ357" s="59"/>
      <c r="BEA357" s="59"/>
      <c r="BEB357" s="59"/>
      <c r="BEC357" s="59"/>
      <c r="BED357" s="59"/>
      <c r="BEE357" s="59"/>
      <c r="BEF357" s="59"/>
      <c r="BEG357" s="59"/>
      <c r="BEH357" s="59"/>
      <c r="BEI357" s="59"/>
      <c r="BEN357" s="59"/>
      <c r="BES357" s="59"/>
      <c r="BFK357" s="315"/>
      <c r="BFL357" s="59"/>
      <c r="BFM357" s="59"/>
      <c r="BFN357" s="59"/>
      <c r="BFO357" s="59"/>
      <c r="BFP357" s="59"/>
      <c r="BFQ357" s="59"/>
      <c r="BFR357" s="59"/>
      <c r="BFS357" s="59"/>
      <c r="BFT357" s="59"/>
      <c r="BFU357" s="59"/>
      <c r="BFZ357" s="59"/>
      <c r="BGE357" s="59"/>
      <c r="BGW357" s="315"/>
      <c r="BGX357" s="59"/>
      <c r="BGY357" s="59"/>
      <c r="BGZ357" s="59"/>
      <c r="BHA357" s="59"/>
      <c r="BHB357" s="59"/>
      <c r="BHC357" s="59"/>
      <c r="BHD357" s="59"/>
      <c r="BHE357" s="59"/>
      <c r="BHF357" s="59"/>
      <c r="BHG357" s="59"/>
      <c r="BHL357" s="59"/>
      <c r="BHQ357" s="59"/>
      <c r="BII357" s="315"/>
      <c r="BIJ357" s="59"/>
      <c r="BIK357" s="59"/>
      <c r="BIL357" s="59"/>
      <c r="BIM357" s="59"/>
      <c r="BIN357" s="59"/>
      <c r="BIO357" s="59"/>
      <c r="BIP357" s="59"/>
      <c r="BIQ357" s="59"/>
      <c r="BIR357" s="59"/>
      <c r="BIS357" s="59"/>
      <c r="BIX357" s="59"/>
      <c r="BJC357" s="59"/>
      <c r="BJU357" s="315"/>
      <c r="BJV357" s="59"/>
      <c r="BJW357" s="59"/>
      <c r="BJX357" s="59"/>
      <c r="BJY357" s="59"/>
      <c r="BJZ357" s="59"/>
      <c r="BKA357" s="59"/>
      <c r="BKB357" s="59"/>
      <c r="BKC357" s="59"/>
      <c r="BKD357" s="59"/>
      <c r="BKE357" s="59"/>
      <c r="BKJ357" s="59"/>
      <c r="BKO357" s="59"/>
      <c r="BLG357" s="315"/>
      <c r="BLH357" s="59"/>
      <c r="BLI357" s="59"/>
      <c r="BLJ357" s="59"/>
      <c r="BLK357" s="59"/>
      <c r="BLL357" s="59"/>
      <c r="BLM357" s="59"/>
      <c r="BLN357" s="59"/>
      <c r="BLO357" s="59"/>
      <c r="BLP357" s="59"/>
      <c r="BLQ357" s="59"/>
      <c r="BLV357" s="59"/>
      <c r="BMA357" s="59"/>
      <c r="BMS357" s="315"/>
      <c r="BMT357" s="59"/>
      <c r="BMU357" s="59"/>
      <c r="BMV357" s="59"/>
      <c r="BMW357" s="59"/>
      <c r="BMX357" s="59"/>
      <c r="BMY357" s="59"/>
      <c r="BMZ357" s="59"/>
      <c r="BNA357" s="59"/>
      <c r="BNB357" s="59"/>
      <c r="BNC357" s="59"/>
      <c r="BNH357" s="59"/>
      <c r="BNM357" s="59"/>
      <c r="BOE357" s="315"/>
      <c r="BOF357" s="59"/>
      <c r="BOG357" s="59"/>
      <c r="BOH357" s="59"/>
      <c r="BOI357" s="59"/>
      <c r="BOJ357" s="59"/>
      <c r="BOK357" s="59"/>
      <c r="BOL357" s="59"/>
      <c r="BOM357" s="59"/>
      <c r="BON357" s="59"/>
      <c r="BOO357" s="59"/>
      <c r="BOT357" s="59"/>
      <c r="BOY357" s="59"/>
      <c r="BPQ357" s="315"/>
      <c r="BPR357" s="59"/>
      <c r="BPS357" s="59"/>
      <c r="BPT357" s="59"/>
      <c r="BPU357" s="59"/>
      <c r="BPV357" s="59"/>
      <c r="BPW357" s="59"/>
      <c r="BPX357" s="59"/>
      <c r="BPY357" s="59"/>
      <c r="BPZ357" s="59"/>
      <c r="BQA357" s="59"/>
      <c r="BQF357" s="59"/>
      <c r="BQK357" s="59"/>
      <c r="BRC357" s="315"/>
      <c r="BRD357" s="59"/>
      <c r="BRE357" s="59"/>
      <c r="BRF357" s="59"/>
      <c r="BRG357" s="59"/>
      <c r="BRH357" s="59"/>
      <c r="BRI357" s="59"/>
      <c r="BRJ357" s="59"/>
      <c r="BRK357" s="59"/>
      <c r="BRL357" s="59"/>
      <c r="BRM357" s="59"/>
      <c r="BRR357" s="59"/>
      <c r="BRW357" s="59"/>
      <c r="BSO357" s="315"/>
      <c r="BSP357" s="59"/>
      <c r="BSQ357" s="59"/>
      <c r="BSR357" s="59"/>
      <c r="BSS357" s="59"/>
      <c r="BST357" s="59"/>
      <c r="BSU357" s="59"/>
      <c r="BSV357" s="59"/>
      <c r="BSW357" s="59"/>
      <c r="BSX357" s="59"/>
      <c r="BSY357" s="59"/>
      <c r="BTD357" s="59"/>
      <c r="BTI357" s="59"/>
      <c r="BUA357" s="315"/>
      <c r="BUB357" s="59"/>
      <c r="BUC357" s="59"/>
      <c r="BUD357" s="59"/>
      <c r="BUE357" s="59"/>
      <c r="BUF357" s="59"/>
      <c r="BUG357" s="59"/>
      <c r="BUH357" s="59"/>
      <c r="BUI357" s="59"/>
      <c r="BUJ357" s="59"/>
      <c r="BUK357" s="59"/>
      <c r="BUP357" s="59"/>
      <c r="BUU357" s="59"/>
      <c r="BVM357" s="315"/>
      <c r="BVN357" s="59"/>
      <c r="BVO357" s="59"/>
      <c r="BVP357" s="59"/>
      <c r="BVQ357" s="59"/>
      <c r="BVR357" s="59"/>
      <c r="BVS357" s="59"/>
      <c r="BVT357" s="59"/>
      <c r="BVU357" s="59"/>
      <c r="BVV357" s="59"/>
      <c r="BVW357" s="59"/>
      <c r="BWB357" s="59"/>
      <c r="BWG357" s="59"/>
      <c r="BWY357" s="315"/>
      <c r="BWZ357" s="59"/>
      <c r="BXA357" s="59"/>
      <c r="BXB357" s="59"/>
      <c r="BXC357" s="59"/>
      <c r="BXD357" s="59"/>
      <c r="BXE357" s="59"/>
      <c r="BXF357" s="59"/>
      <c r="BXG357" s="59"/>
      <c r="BXH357" s="59"/>
      <c r="BXI357" s="59"/>
      <c r="BXN357" s="59"/>
      <c r="BXS357" s="59"/>
      <c r="BYK357" s="315"/>
      <c r="BYL357" s="59"/>
      <c r="BYM357" s="59"/>
      <c r="BYN357" s="59"/>
      <c r="BYO357" s="59"/>
      <c r="BYP357" s="59"/>
      <c r="BYQ357" s="59"/>
      <c r="BYR357" s="59"/>
      <c r="BYS357" s="59"/>
      <c r="BYT357" s="59"/>
      <c r="BYU357" s="59"/>
      <c r="BYZ357" s="59"/>
      <c r="BZE357" s="59"/>
      <c r="BZW357" s="315"/>
      <c r="BZX357" s="59"/>
      <c r="BZY357" s="59"/>
      <c r="BZZ357" s="59"/>
      <c r="CAA357" s="59"/>
      <c r="CAB357" s="59"/>
      <c r="CAC357" s="59"/>
      <c r="CAD357" s="59"/>
      <c r="CAE357" s="59"/>
      <c r="CAF357" s="59"/>
      <c r="CAG357" s="59"/>
      <c r="CAL357" s="59"/>
      <c r="CAQ357" s="59"/>
      <c r="CBI357" s="315"/>
      <c r="CBJ357" s="59"/>
      <c r="CBK357" s="59"/>
      <c r="CBL357" s="59"/>
      <c r="CBM357" s="59"/>
      <c r="CBN357" s="59"/>
      <c r="CBO357" s="59"/>
      <c r="CBP357" s="59"/>
      <c r="CBQ357" s="59"/>
      <c r="CBR357" s="59"/>
      <c r="CBS357" s="59"/>
      <c r="CBX357" s="59"/>
      <c r="CCC357" s="59"/>
      <c r="CCU357" s="315"/>
      <c r="CCV357" s="59"/>
      <c r="CCW357" s="59"/>
      <c r="CCX357" s="59"/>
      <c r="CCY357" s="59"/>
      <c r="CCZ357" s="59"/>
      <c r="CDA357" s="59"/>
      <c r="CDB357" s="59"/>
      <c r="CDC357" s="59"/>
      <c r="CDD357" s="59"/>
      <c r="CDE357" s="59"/>
      <c r="CDJ357" s="59"/>
      <c r="CDO357" s="59"/>
      <c r="CEG357" s="315"/>
      <c r="CEH357" s="59"/>
      <c r="CEI357" s="59"/>
      <c r="CEJ357" s="59"/>
      <c r="CEK357" s="59"/>
      <c r="CEL357" s="59"/>
      <c r="CEM357" s="59"/>
      <c r="CEN357" s="59"/>
      <c r="CEO357" s="59"/>
      <c r="CEP357" s="59"/>
      <c r="CEQ357" s="59"/>
      <c r="CEV357" s="59"/>
      <c r="CFA357" s="59"/>
      <c r="CFS357" s="315"/>
      <c r="CFT357" s="59"/>
      <c r="CFU357" s="59"/>
      <c r="CFV357" s="59"/>
      <c r="CFW357" s="59"/>
      <c r="CFX357" s="59"/>
      <c r="CFY357" s="59"/>
      <c r="CFZ357" s="59"/>
      <c r="CGA357" s="59"/>
      <c r="CGB357" s="59"/>
      <c r="CGC357" s="59"/>
      <c r="CGH357" s="59"/>
      <c r="CGM357" s="59"/>
      <c r="CHE357" s="315"/>
      <c r="CHF357" s="59"/>
      <c r="CHG357" s="59"/>
      <c r="CHH357" s="59"/>
      <c r="CHI357" s="59"/>
      <c r="CHJ357" s="59"/>
      <c r="CHK357" s="59"/>
      <c r="CHL357" s="59"/>
      <c r="CHM357" s="59"/>
      <c r="CHN357" s="59"/>
      <c r="CHO357" s="59"/>
      <c r="CHT357" s="59"/>
      <c r="CHY357" s="59"/>
      <c r="CIQ357" s="315"/>
      <c r="CIR357" s="59"/>
      <c r="CIS357" s="59"/>
      <c r="CIT357" s="59"/>
      <c r="CIU357" s="59"/>
      <c r="CIV357" s="59"/>
      <c r="CIW357" s="59"/>
      <c r="CIX357" s="59"/>
      <c r="CIY357" s="59"/>
      <c r="CIZ357" s="59"/>
      <c r="CJA357" s="59"/>
      <c r="CJF357" s="59"/>
      <c r="CJK357" s="59"/>
      <c r="CKC357" s="315"/>
      <c r="CKD357" s="59"/>
      <c r="CKE357" s="59"/>
      <c r="CKF357" s="59"/>
      <c r="CKG357" s="59"/>
      <c r="CKH357" s="59"/>
      <c r="CKI357" s="59"/>
      <c r="CKJ357" s="59"/>
      <c r="CKK357" s="59"/>
      <c r="CKL357" s="59"/>
      <c r="CKM357" s="59"/>
      <c r="CKR357" s="59"/>
      <c r="CKW357" s="59"/>
      <c r="CLO357" s="315"/>
      <c r="CLP357" s="59"/>
      <c r="CLQ357" s="59"/>
      <c r="CLR357" s="59"/>
      <c r="CLS357" s="59"/>
      <c r="CLT357" s="59"/>
      <c r="CLU357" s="59"/>
      <c r="CLV357" s="59"/>
      <c r="CLW357" s="59"/>
      <c r="CLX357" s="59"/>
      <c r="CLY357" s="59"/>
      <c r="CMD357" s="59"/>
      <c r="CMI357" s="59"/>
      <c r="CNA357" s="315"/>
      <c r="CNB357" s="59"/>
      <c r="CNC357" s="59"/>
      <c r="CND357" s="59"/>
      <c r="CNE357" s="59"/>
      <c r="CNF357" s="59"/>
      <c r="CNG357" s="59"/>
      <c r="CNH357" s="59"/>
      <c r="CNI357" s="59"/>
      <c r="CNJ357" s="59"/>
      <c r="CNK357" s="59"/>
      <c r="CNP357" s="59"/>
      <c r="CNU357" s="59"/>
      <c r="COM357" s="315"/>
      <c r="CON357" s="59"/>
      <c r="COO357" s="59"/>
      <c r="COP357" s="59"/>
      <c r="COQ357" s="59"/>
      <c r="COR357" s="59"/>
      <c r="COS357" s="59"/>
      <c r="COT357" s="59"/>
      <c r="COU357" s="59"/>
      <c r="COV357" s="59"/>
      <c r="COW357" s="59"/>
      <c r="CPB357" s="59"/>
      <c r="CPG357" s="59"/>
      <c r="CPY357" s="315"/>
      <c r="CPZ357" s="59"/>
      <c r="CQA357" s="59"/>
      <c r="CQB357" s="59"/>
      <c r="CQC357" s="59"/>
      <c r="CQD357" s="59"/>
      <c r="CQE357" s="59"/>
      <c r="CQF357" s="59"/>
      <c r="CQG357" s="59"/>
      <c r="CQH357" s="59"/>
      <c r="CQI357" s="59"/>
      <c r="CQN357" s="59"/>
      <c r="CQS357" s="59"/>
      <c r="CRK357" s="315"/>
      <c r="CRL357" s="59"/>
      <c r="CRM357" s="59"/>
      <c r="CRN357" s="59"/>
      <c r="CRO357" s="59"/>
      <c r="CRP357" s="59"/>
      <c r="CRQ357" s="59"/>
      <c r="CRR357" s="59"/>
      <c r="CRS357" s="59"/>
      <c r="CRT357" s="59"/>
      <c r="CRU357" s="59"/>
      <c r="CRZ357" s="59"/>
      <c r="CSE357" s="59"/>
      <c r="CSW357" s="315"/>
      <c r="CSX357" s="59"/>
      <c r="CSY357" s="59"/>
      <c r="CSZ357" s="59"/>
      <c r="CTA357" s="59"/>
      <c r="CTB357" s="59"/>
      <c r="CTC357" s="59"/>
      <c r="CTD357" s="59"/>
      <c r="CTE357" s="59"/>
      <c r="CTF357" s="59"/>
      <c r="CTG357" s="59"/>
      <c r="CTL357" s="59"/>
      <c r="CTQ357" s="59"/>
      <c r="CUI357" s="315"/>
      <c r="CUJ357" s="59"/>
      <c r="CUK357" s="59"/>
      <c r="CUL357" s="59"/>
      <c r="CUM357" s="59"/>
      <c r="CUN357" s="59"/>
      <c r="CUO357" s="59"/>
      <c r="CUP357" s="59"/>
      <c r="CUQ357" s="59"/>
      <c r="CUR357" s="59"/>
      <c r="CUS357" s="59"/>
      <c r="CUX357" s="59"/>
      <c r="CVC357" s="59"/>
      <c r="CVU357" s="315"/>
      <c r="CVV357" s="59"/>
      <c r="CVW357" s="59"/>
      <c r="CVX357" s="59"/>
      <c r="CVY357" s="59"/>
      <c r="CVZ357" s="59"/>
      <c r="CWA357" s="59"/>
      <c r="CWB357" s="59"/>
      <c r="CWC357" s="59"/>
      <c r="CWD357" s="59"/>
      <c r="CWE357" s="59"/>
      <c r="CWJ357" s="59"/>
      <c r="CWO357" s="59"/>
      <c r="CXG357" s="315"/>
      <c r="CXH357" s="59"/>
      <c r="CXI357" s="59"/>
      <c r="CXJ357" s="59"/>
      <c r="CXK357" s="59"/>
      <c r="CXL357" s="59"/>
      <c r="CXM357" s="59"/>
      <c r="CXN357" s="59"/>
      <c r="CXO357" s="59"/>
      <c r="CXP357" s="59"/>
      <c r="CXQ357" s="59"/>
      <c r="CXV357" s="59"/>
      <c r="CYA357" s="59"/>
      <c r="CYS357" s="315"/>
      <c r="CYT357" s="59"/>
      <c r="CYU357" s="59"/>
      <c r="CYV357" s="59"/>
      <c r="CYW357" s="59"/>
      <c r="CYX357" s="59"/>
      <c r="CYY357" s="59"/>
      <c r="CYZ357" s="59"/>
      <c r="CZA357" s="59"/>
      <c r="CZB357" s="59"/>
      <c r="CZC357" s="59"/>
      <c r="CZH357" s="59"/>
      <c r="CZM357" s="59"/>
      <c r="DAE357" s="315"/>
      <c r="DAF357" s="59"/>
      <c r="DAG357" s="59"/>
      <c r="DAH357" s="59"/>
      <c r="DAI357" s="59"/>
      <c r="DAJ357" s="59"/>
      <c r="DAK357" s="59"/>
      <c r="DAL357" s="59"/>
      <c r="DAM357" s="59"/>
      <c r="DAN357" s="59"/>
      <c r="DAO357" s="59"/>
      <c r="DAT357" s="59"/>
      <c r="DAY357" s="59"/>
      <c r="DBQ357" s="315"/>
      <c r="DBR357" s="59"/>
      <c r="DBS357" s="59"/>
      <c r="DBT357" s="59"/>
      <c r="DBU357" s="59"/>
      <c r="DBV357" s="59"/>
      <c r="DBW357" s="59"/>
      <c r="DBX357" s="59"/>
      <c r="DBY357" s="59"/>
      <c r="DBZ357" s="59"/>
      <c r="DCA357" s="59"/>
      <c r="DCF357" s="59"/>
      <c r="DCK357" s="59"/>
      <c r="DDC357" s="315"/>
      <c r="DDD357" s="59"/>
      <c r="DDE357" s="59"/>
      <c r="DDF357" s="59"/>
      <c r="DDG357" s="59"/>
      <c r="DDH357" s="59"/>
      <c r="DDI357" s="59"/>
      <c r="DDJ357" s="59"/>
      <c r="DDK357" s="59"/>
      <c r="DDL357" s="59"/>
      <c r="DDM357" s="59"/>
      <c r="DDR357" s="59"/>
      <c r="DDW357" s="59"/>
      <c r="DEO357" s="315"/>
      <c r="DEP357" s="59"/>
      <c r="DEQ357" s="59"/>
      <c r="DER357" s="59"/>
      <c r="DES357" s="59"/>
      <c r="DET357" s="59"/>
      <c r="DEU357" s="59"/>
      <c r="DEV357" s="59"/>
      <c r="DEW357" s="59"/>
      <c r="DEX357" s="59"/>
      <c r="DEY357" s="59"/>
      <c r="DFD357" s="59"/>
      <c r="DFI357" s="59"/>
      <c r="DGA357" s="315"/>
      <c r="DGB357" s="59"/>
      <c r="DGC357" s="59"/>
      <c r="DGD357" s="59"/>
      <c r="DGE357" s="59"/>
      <c r="DGF357" s="59"/>
      <c r="DGG357" s="59"/>
      <c r="DGH357" s="59"/>
      <c r="DGI357" s="59"/>
      <c r="DGJ357" s="59"/>
      <c r="DGK357" s="59"/>
      <c r="DGP357" s="59"/>
      <c r="DGU357" s="59"/>
      <c r="DHM357" s="315"/>
      <c r="DHN357" s="59"/>
      <c r="DHO357" s="59"/>
      <c r="DHP357" s="59"/>
      <c r="DHQ357" s="59"/>
      <c r="DHR357" s="59"/>
      <c r="DHS357" s="59"/>
      <c r="DHT357" s="59"/>
      <c r="DHU357" s="59"/>
      <c r="DHV357" s="59"/>
      <c r="DHW357" s="59"/>
      <c r="DIB357" s="59"/>
      <c r="DIG357" s="59"/>
      <c r="DIY357" s="315"/>
      <c r="DIZ357" s="59"/>
      <c r="DJA357" s="59"/>
      <c r="DJB357" s="59"/>
      <c r="DJC357" s="59"/>
      <c r="DJD357" s="59"/>
      <c r="DJE357" s="59"/>
      <c r="DJF357" s="59"/>
      <c r="DJG357" s="59"/>
      <c r="DJH357" s="59"/>
      <c r="DJI357" s="59"/>
      <c r="DJN357" s="59"/>
      <c r="DJS357" s="59"/>
      <c r="DKK357" s="315"/>
      <c r="DKL357" s="59"/>
      <c r="DKM357" s="59"/>
      <c r="DKN357" s="59"/>
      <c r="DKO357" s="59"/>
      <c r="DKP357" s="59"/>
      <c r="DKQ357" s="59"/>
      <c r="DKR357" s="59"/>
      <c r="DKS357" s="59"/>
      <c r="DKT357" s="59"/>
      <c r="DKU357" s="59"/>
      <c r="DKZ357" s="59"/>
      <c r="DLE357" s="59"/>
      <c r="DLW357" s="315"/>
      <c r="DLX357" s="59"/>
      <c r="DLY357" s="59"/>
      <c r="DLZ357" s="59"/>
      <c r="DMA357" s="59"/>
      <c r="DMB357" s="59"/>
      <c r="DMC357" s="59"/>
      <c r="DMD357" s="59"/>
      <c r="DME357" s="59"/>
      <c r="DMF357" s="59"/>
      <c r="DMG357" s="59"/>
      <c r="DML357" s="59"/>
      <c r="DMQ357" s="59"/>
      <c r="DNI357" s="315"/>
      <c r="DNJ357" s="59"/>
      <c r="DNK357" s="59"/>
      <c r="DNL357" s="59"/>
      <c r="DNM357" s="59"/>
      <c r="DNN357" s="59"/>
      <c r="DNO357" s="59"/>
      <c r="DNP357" s="59"/>
      <c r="DNQ357" s="59"/>
      <c r="DNR357" s="59"/>
      <c r="DNS357" s="59"/>
      <c r="DNX357" s="59"/>
      <c r="DOC357" s="59"/>
      <c r="DOU357" s="315"/>
      <c r="DOV357" s="59"/>
      <c r="DOW357" s="59"/>
      <c r="DOX357" s="59"/>
      <c r="DOY357" s="59"/>
      <c r="DOZ357" s="59"/>
      <c r="DPA357" s="59"/>
      <c r="DPB357" s="59"/>
      <c r="DPC357" s="59"/>
      <c r="DPD357" s="59"/>
      <c r="DPE357" s="59"/>
      <c r="DPJ357" s="59"/>
      <c r="DPO357" s="59"/>
      <c r="DQG357" s="315"/>
      <c r="DQH357" s="59"/>
      <c r="DQI357" s="59"/>
      <c r="DQJ357" s="59"/>
      <c r="DQK357" s="59"/>
      <c r="DQL357" s="59"/>
      <c r="DQM357" s="59"/>
      <c r="DQN357" s="59"/>
      <c r="DQO357" s="59"/>
      <c r="DQP357" s="59"/>
      <c r="DQQ357" s="59"/>
      <c r="DQV357" s="59"/>
      <c r="DRA357" s="59"/>
      <c r="DRS357" s="315"/>
      <c r="DRT357" s="59"/>
      <c r="DRU357" s="59"/>
      <c r="DRV357" s="59"/>
      <c r="DRW357" s="59"/>
      <c r="DRX357" s="59"/>
      <c r="DRY357" s="59"/>
      <c r="DRZ357" s="59"/>
      <c r="DSA357" s="59"/>
      <c r="DSB357" s="59"/>
      <c r="DSC357" s="59"/>
      <c r="DSH357" s="59"/>
      <c r="DSM357" s="59"/>
      <c r="DTE357" s="315"/>
      <c r="DTF357" s="59"/>
      <c r="DTG357" s="59"/>
      <c r="DTH357" s="59"/>
      <c r="DTI357" s="59"/>
      <c r="DTJ357" s="59"/>
      <c r="DTK357" s="59"/>
      <c r="DTL357" s="59"/>
      <c r="DTM357" s="59"/>
      <c r="DTN357" s="59"/>
      <c r="DTO357" s="59"/>
      <c r="DTT357" s="59"/>
      <c r="DTY357" s="59"/>
      <c r="DUQ357" s="315"/>
      <c r="DUR357" s="59"/>
      <c r="DUS357" s="59"/>
      <c r="DUT357" s="59"/>
      <c r="DUU357" s="59"/>
      <c r="DUV357" s="59"/>
      <c r="DUW357" s="59"/>
      <c r="DUX357" s="59"/>
      <c r="DUY357" s="59"/>
      <c r="DUZ357" s="59"/>
      <c r="DVA357" s="59"/>
      <c r="DVF357" s="59"/>
      <c r="DVK357" s="59"/>
      <c r="DWC357" s="315"/>
      <c r="DWD357" s="59"/>
      <c r="DWE357" s="59"/>
      <c r="DWF357" s="59"/>
      <c r="DWG357" s="59"/>
      <c r="DWH357" s="59"/>
      <c r="DWI357" s="59"/>
      <c r="DWJ357" s="59"/>
      <c r="DWK357" s="59"/>
      <c r="DWL357" s="59"/>
      <c r="DWM357" s="59"/>
      <c r="DWR357" s="59"/>
      <c r="DWW357" s="59"/>
      <c r="DXO357" s="315"/>
      <c r="DXP357" s="59"/>
      <c r="DXQ357" s="59"/>
      <c r="DXR357" s="59"/>
      <c r="DXS357" s="59"/>
      <c r="DXT357" s="59"/>
      <c r="DXU357" s="59"/>
      <c r="DXV357" s="59"/>
      <c r="DXW357" s="59"/>
      <c r="DXX357" s="59"/>
      <c r="DXY357" s="59"/>
      <c r="DYD357" s="59"/>
      <c r="DYI357" s="59"/>
      <c r="DZA357" s="315"/>
      <c r="DZB357" s="59"/>
      <c r="DZC357" s="59"/>
      <c r="DZD357" s="59"/>
      <c r="DZE357" s="59"/>
      <c r="DZF357" s="59"/>
      <c r="DZG357" s="59"/>
      <c r="DZH357" s="59"/>
      <c r="DZI357" s="59"/>
      <c r="DZJ357" s="59"/>
      <c r="DZK357" s="59"/>
      <c r="DZP357" s="59"/>
      <c r="DZU357" s="59"/>
      <c r="EAM357" s="315"/>
      <c r="EAN357" s="59"/>
      <c r="EAO357" s="59"/>
      <c r="EAP357" s="59"/>
      <c r="EAQ357" s="59"/>
      <c r="EAR357" s="59"/>
      <c r="EAS357" s="59"/>
      <c r="EAT357" s="59"/>
      <c r="EAU357" s="59"/>
      <c r="EAV357" s="59"/>
      <c r="EAW357" s="59"/>
      <c r="EBB357" s="59"/>
      <c r="EBG357" s="59"/>
      <c r="EBY357" s="315"/>
      <c r="EBZ357" s="59"/>
      <c r="ECA357" s="59"/>
      <c r="ECB357" s="59"/>
      <c r="ECC357" s="59"/>
      <c r="ECD357" s="59"/>
      <c r="ECE357" s="59"/>
      <c r="ECF357" s="59"/>
      <c r="ECG357" s="59"/>
      <c r="ECH357" s="59"/>
      <c r="ECI357" s="59"/>
      <c r="ECN357" s="59"/>
      <c r="ECS357" s="59"/>
      <c r="EDK357" s="315"/>
      <c r="EDL357" s="59"/>
      <c r="EDM357" s="59"/>
      <c r="EDN357" s="59"/>
      <c r="EDO357" s="59"/>
      <c r="EDP357" s="59"/>
      <c r="EDQ357" s="59"/>
      <c r="EDR357" s="59"/>
      <c r="EDS357" s="59"/>
      <c r="EDT357" s="59"/>
      <c r="EDU357" s="59"/>
      <c r="EDZ357" s="59"/>
      <c r="EEE357" s="59"/>
      <c r="EEW357" s="315"/>
      <c r="EEX357" s="59"/>
      <c r="EEY357" s="59"/>
      <c r="EEZ357" s="59"/>
      <c r="EFA357" s="59"/>
      <c r="EFB357" s="59"/>
      <c r="EFC357" s="59"/>
      <c r="EFD357" s="59"/>
      <c r="EFE357" s="59"/>
      <c r="EFF357" s="59"/>
      <c r="EFG357" s="59"/>
      <c r="EFL357" s="59"/>
      <c r="EFQ357" s="59"/>
      <c r="EGI357" s="315"/>
      <c r="EGJ357" s="59"/>
      <c r="EGK357" s="59"/>
      <c r="EGL357" s="59"/>
      <c r="EGM357" s="59"/>
      <c r="EGN357" s="59"/>
      <c r="EGO357" s="59"/>
      <c r="EGP357" s="59"/>
      <c r="EGQ357" s="59"/>
      <c r="EGR357" s="59"/>
      <c r="EGS357" s="59"/>
      <c r="EGX357" s="59"/>
      <c r="EHC357" s="59"/>
      <c r="EHU357" s="315"/>
      <c r="EHV357" s="59"/>
      <c r="EHW357" s="59"/>
      <c r="EHX357" s="59"/>
      <c r="EHY357" s="59"/>
      <c r="EHZ357" s="59"/>
      <c r="EIA357" s="59"/>
      <c r="EIB357" s="59"/>
      <c r="EIC357" s="59"/>
      <c r="EID357" s="59"/>
      <c r="EIE357" s="59"/>
      <c r="EIJ357" s="59"/>
      <c r="EIO357" s="59"/>
      <c r="EJG357" s="315"/>
      <c r="EJH357" s="59"/>
      <c r="EJI357" s="59"/>
      <c r="EJJ357" s="59"/>
      <c r="EJK357" s="59"/>
      <c r="EJL357" s="59"/>
      <c r="EJM357" s="59"/>
      <c r="EJN357" s="59"/>
      <c r="EJO357" s="59"/>
      <c r="EJP357" s="59"/>
      <c r="EJQ357" s="59"/>
      <c r="EJV357" s="59"/>
      <c r="EKA357" s="59"/>
      <c r="EKS357" s="315"/>
      <c r="EKT357" s="59"/>
      <c r="EKU357" s="59"/>
      <c r="EKV357" s="59"/>
      <c r="EKW357" s="59"/>
      <c r="EKX357" s="59"/>
      <c r="EKY357" s="59"/>
      <c r="EKZ357" s="59"/>
      <c r="ELA357" s="59"/>
      <c r="ELB357" s="59"/>
      <c r="ELC357" s="59"/>
      <c r="ELH357" s="59"/>
      <c r="ELM357" s="59"/>
      <c r="EME357" s="315"/>
      <c r="EMF357" s="59"/>
      <c r="EMG357" s="59"/>
      <c r="EMH357" s="59"/>
      <c r="EMI357" s="59"/>
      <c r="EMJ357" s="59"/>
      <c r="EMK357" s="59"/>
      <c r="EML357" s="59"/>
      <c r="EMM357" s="59"/>
      <c r="EMN357" s="59"/>
      <c r="EMO357" s="59"/>
      <c r="EMT357" s="59"/>
      <c r="EMY357" s="59"/>
      <c r="ENQ357" s="315"/>
      <c r="ENR357" s="59"/>
      <c r="ENS357" s="59"/>
      <c r="ENT357" s="59"/>
      <c r="ENU357" s="59"/>
      <c r="ENV357" s="59"/>
      <c r="ENW357" s="59"/>
      <c r="ENX357" s="59"/>
      <c r="ENY357" s="59"/>
      <c r="ENZ357" s="59"/>
      <c r="EOA357" s="59"/>
      <c r="EOF357" s="59"/>
      <c r="EOK357" s="59"/>
      <c r="EPC357" s="315"/>
      <c r="EPD357" s="59"/>
      <c r="EPE357" s="59"/>
      <c r="EPF357" s="59"/>
      <c r="EPG357" s="59"/>
      <c r="EPH357" s="59"/>
      <c r="EPI357" s="59"/>
      <c r="EPJ357" s="59"/>
      <c r="EPK357" s="59"/>
      <c r="EPL357" s="59"/>
      <c r="EPM357" s="59"/>
      <c r="EPR357" s="59"/>
      <c r="EPW357" s="59"/>
      <c r="EQO357" s="315"/>
      <c r="EQP357" s="59"/>
      <c r="EQQ357" s="59"/>
      <c r="EQR357" s="59"/>
      <c r="EQS357" s="59"/>
      <c r="EQT357" s="59"/>
      <c r="EQU357" s="59"/>
      <c r="EQV357" s="59"/>
      <c r="EQW357" s="59"/>
      <c r="EQX357" s="59"/>
      <c r="EQY357" s="59"/>
      <c r="ERD357" s="59"/>
      <c r="ERI357" s="59"/>
      <c r="ESA357" s="315"/>
      <c r="ESB357" s="59"/>
      <c r="ESC357" s="59"/>
      <c r="ESD357" s="59"/>
      <c r="ESE357" s="59"/>
      <c r="ESF357" s="59"/>
      <c r="ESG357" s="59"/>
      <c r="ESH357" s="59"/>
      <c r="ESI357" s="59"/>
      <c r="ESJ357" s="59"/>
      <c r="ESK357" s="59"/>
      <c r="ESP357" s="59"/>
      <c r="ESU357" s="59"/>
      <c r="ETM357" s="315"/>
      <c r="ETN357" s="59"/>
      <c r="ETO357" s="59"/>
      <c r="ETP357" s="59"/>
      <c r="ETQ357" s="59"/>
      <c r="ETR357" s="59"/>
      <c r="ETS357" s="59"/>
      <c r="ETT357" s="59"/>
      <c r="ETU357" s="59"/>
      <c r="ETV357" s="59"/>
      <c r="ETW357" s="59"/>
      <c r="EUB357" s="59"/>
      <c r="EUG357" s="59"/>
      <c r="EUY357" s="315"/>
      <c r="EUZ357" s="59"/>
      <c r="EVA357" s="59"/>
      <c r="EVB357" s="59"/>
      <c r="EVC357" s="59"/>
      <c r="EVD357" s="59"/>
      <c r="EVE357" s="59"/>
      <c r="EVF357" s="59"/>
      <c r="EVG357" s="59"/>
      <c r="EVH357" s="59"/>
      <c r="EVI357" s="59"/>
      <c r="EVN357" s="59"/>
      <c r="EVS357" s="59"/>
      <c r="EWK357" s="315"/>
      <c r="EWL357" s="59"/>
      <c r="EWM357" s="59"/>
      <c r="EWN357" s="59"/>
      <c r="EWO357" s="59"/>
      <c r="EWP357" s="59"/>
      <c r="EWQ357" s="59"/>
      <c r="EWR357" s="59"/>
      <c r="EWS357" s="59"/>
      <c r="EWT357" s="59"/>
      <c r="EWU357" s="59"/>
      <c r="EWZ357" s="59"/>
      <c r="EXE357" s="59"/>
      <c r="EXW357" s="315"/>
      <c r="EXX357" s="59"/>
      <c r="EXY357" s="59"/>
      <c r="EXZ357" s="59"/>
      <c r="EYA357" s="59"/>
      <c r="EYB357" s="59"/>
      <c r="EYC357" s="59"/>
      <c r="EYD357" s="59"/>
      <c r="EYE357" s="59"/>
      <c r="EYF357" s="59"/>
      <c r="EYG357" s="59"/>
      <c r="EYL357" s="59"/>
      <c r="EYQ357" s="59"/>
      <c r="EZI357" s="315"/>
      <c r="EZJ357" s="59"/>
      <c r="EZK357" s="59"/>
      <c r="EZL357" s="59"/>
      <c r="EZM357" s="59"/>
      <c r="EZN357" s="59"/>
      <c r="EZO357" s="59"/>
      <c r="EZP357" s="59"/>
      <c r="EZQ357" s="59"/>
      <c r="EZR357" s="59"/>
      <c r="EZS357" s="59"/>
      <c r="EZX357" s="59"/>
      <c r="FAC357" s="59"/>
      <c r="FAU357" s="315"/>
      <c r="FAV357" s="59"/>
      <c r="FAW357" s="59"/>
      <c r="FAX357" s="59"/>
      <c r="FAY357" s="59"/>
      <c r="FAZ357" s="59"/>
      <c r="FBA357" s="59"/>
      <c r="FBB357" s="59"/>
      <c r="FBC357" s="59"/>
      <c r="FBD357" s="59"/>
      <c r="FBE357" s="59"/>
      <c r="FBJ357" s="59"/>
      <c r="FBO357" s="59"/>
      <c r="FCG357" s="315"/>
      <c r="FCH357" s="59"/>
      <c r="FCI357" s="59"/>
      <c r="FCJ357" s="59"/>
      <c r="FCK357" s="59"/>
      <c r="FCL357" s="59"/>
      <c r="FCM357" s="59"/>
      <c r="FCN357" s="59"/>
      <c r="FCO357" s="59"/>
      <c r="FCP357" s="59"/>
      <c r="FCQ357" s="59"/>
      <c r="FCV357" s="59"/>
      <c r="FDA357" s="59"/>
      <c r="FDS357" s="315"/>
      <c r="FDT357" s="59"/>
      <c r="FDU357" s="59"/>
      <c r="FDV357" s="59"/>
      <c r="FDW357" s="59"/>
      <c r="FDX357" s="59"/>
      <c r="FDY357" s="59"/>
      <c r="FDZ357" s="59"/>
      <c r="FEA357" s="59"/>
      <c r="FEB357" s="59"/>
      <c r="FEC357" s="59"/>
      <c r="FEH357" s="59"/>
      <c r="FEM357" s="59"/>
      <c r="FFE357" s="315"/>
      <c r="FFF357" s="59"/>
      <c r="FFG357" s="59"/>
      <c r="FFH357" s="59"/>
      <c r="FFI357" s="59"/>
      <c r="FFJ357" s="59"/>
      <c r="FFK357" s="59"/>
      <c r="FFL357" s="59"/>
      <c r="FFM357" s="59"/>
      <c r="FFN357" s="59"/>
      <c r="FFO357" s="59"/>
      <c r="FFT357" s="59"/>
      <c r="FFY357" s="59"/>
      <c r="FGQ357" s="315"/>
      <c r="FGR357" s="59"/>
      <c r="FGS357" s="59"/>
      <c r="FGT357" s="59"/>
      <c r="FGU357" s="59"/>
      <c r="FGV357" s="59"/>
      <c r="FGW357" s="59"/>
      <c r="FGX357" s="59"/>
      <c r="FGY357" s="59"/>
      <c r="FGZ357" s="59"/>
      <c r="FHA357" s="59"/>
      <c r="FHF357" s="59"/>
      <c r="FHK357" s="59"/>
      <c r="FIC357" s="315"/>
      <c r="FID357" s="59"/>
      <c r="FIE357" s="59"/>
      <c r="FIF357" s="59"/>
      <c r="FIG357" s="59"/>
      <c r="FIH357" s="59"/>
      <c r="FII357" s="59"/>
      <c r="FIJ357" s="59"/>
      <c r="FIK357" s="59"/>
      <c r="FIL357" s="59"/>
      <c r="FIM357" s="59"/>
      <c r="FIR357" s="59"/>
      <c r="FIW357" s="59"/>
      <c r="FJO357" s="315"/>
      <c r="FJP357" s="59"/>
      <c r="FJQ357" s="59"/>
      <c r="FJR357" s="59"/>
      <c r="FJS357" s="59"/>
      <c r="FJT357" s="59"/>
      <c r="FJU357" s="59"/>
      <c r="FJV357" s="59"/>
      <c r="FJW357" s="59"/>
      <c r="FJX357" s="59"/>
      <c r="FJY357" s="59"/>
      <c r="FKD357" s="59"/>
      <c r="FKI357" s="59"/>
      <c r="FLA357" s="315"/>
      <c r="FLB357" s="59"/>
      <c r="FLC357" s="59"/>
      <c r="FLD357" s="59"/>
      <c r="FLE357" s="59"/>
      <c r="FLF357" s="59"/>
      <c r="FLG357" s="59"/>
      <c r="FLH357" s="59"/>
      <c r="FLI357" s="59"/>
      <c r="FLJ357" s="59"/>
      <c r="FLK357" s="59"/>
      <c r="FLP357" s="59"/>
      <c r="FLU357" s="59"/>
      <c r="FMM357" s="315"/>
      <c r="FMN357" s="59"/>
      <c r="FMO357" s="59"/>
      <c r="FMP357" s="59"/>
      <c r="FMQ357" s="59"/>
      <c r="FMR357" s="59"/>
      <c r="FMS357" s="59"/>
      <c r="FMT357" s="59"/>
      <c r="FMU357" s="59"/>
      <c r="FMV357" s="59"/>
      <c r="FMW357" s="59"/>
      <c r="FNB357" s="59"/>
      <c r="FNG357" s="59"/>
      <c r="FNY357" s="315"/>
      <c r="FNZ357" s="59"/>
      <c r="FOA357" s="59"/>
      <c r="FOB357" s="59"/>
      <c r="FOC357" s="59"/>
      <c r="FOD357" s="59"/>
      <c r="FOE357" s="59"/>
      <c r="FOF357" s="59"/>
      <c r="FOG357" s="59"/>
      <c r="FOH357" s="59"/>
      <c r="FOI357" s="59"/>
      <c r="FON357" s="59"/>
      <c r="FOS357" s="59"/>
      <c r="FPK357" s="315"/>
      <c r="FPL357" s="59"/>
      <c r="FPM357" s="59"/>
      <c r="FPN357" s="59"/>
      <c r="FPO357" s="59"/>
      <c r="FPP357" s="59"/>
      <c r="FPQ357" s="59"/>
      <c r="FPR357" s="59"/>
      <c r="FPS357" s="59"/>
      <c r="FPT357" s="59"/>
      <c r="FPU357" s="59"/>
      <c r="FPZ357" s="59"/>
      <c r="FQE357" s="59"/>
      <c r="FQW357" s="315"/>
      <c r="FQX357" s="59"/>
      <c r="FQY357" s="59"/>
      <c r="FQZ357" s="59"/>
      <c r="FRA357" s="59"/>
      <c r="FRB357" s="59"/>
      <c r="FRC357" s="59"/>
      <c r="FRD357" s="59"/>
      <c r="FRE357" s="59"/>
      <c r="FRF357" s="59"/>
      <c r="FRG357" s="59"/>
      <c r="FRL357" s="59"/>
      <c r="FRQ357" s="59"/>
      <c r="FSI357" s="315"/>
      <c r="FSJ357" s="59"/>
      <c r="FSK357" s="59"/>
      <c r="FSL357" s="59"/>
      <c r="FSM357" s="59"/>
      <c r="FSN357" s="59"/>
      <c r="FSO357" s="59"/>
      <c r="FSP357" s="59"/>
      <c r="FSQ357" s="59"/>
      <c r="FSR357" s="59"/>
      <c r="FSS357" s="59"/>
      <c r="FSX357" s="59"/>
      <c r="FTC357" s="59"/>
      <c r="FTU357" s="315"/>
      <c r="FTV357" s="59"/>
      <c r="FTW357" s="59"/>
      <c r="FTX357" s="59"/>
      <c r="FTY357" s="59"/>
      <c r="FTZ357" s="59"/>
      <c r="FUA357" s="59"/>
      <c r="FUB357" s="59"/>
      <c r="FUC357" s="59"/>
      <c r="FUD357" s="59"/>
      <c r="FUE357" s="59"/>
      <c r="FUJ357" s="59"/>
      <c r="FUO357" s="59"/>
      <c r="FVG357" s="315"/>
      <c r="FVH357" s="59"/>
      <c r="FVI357" s="59"/>
      <c r="FVJ357" s="59"/>
      <c r="FVK357" s="59"/>
      <c r="FVL357" s="59"/>
      <c r="FVM357" s="59"/>
      <c r="FVN357" s="59"/>
      <c r="FVO357" s="59"/>
      <c r="FVP357" s="59"/>
      <c r="FVQ357" s="59"/>
      <c r="FVV357" s="59"/>
      <c r="FWA357" s="59"/>
      <c r="FWS357" s="315"/>
      <c r="FWT357" s="59"/>
      <c r="FWU357" s="59"/>
      <c r="FWV357" s="59"/>
      <c r="FWW357" s="59"/>
      <c r="FWX357" s="59"/>
      <c r="FWY357" s="59"/>
      <c r="FWZ357" s="59"/>
      <c r="FXA357" s="59"/>
      <c r="FXB357" s="59"/>
      <c r="FXC357" s="59"/>
      <c r="FXH357" s="59"/>
      <c r="FXM357" s="59"/>
      <c r="FYE357" s="315"/>
      <c r="FYF357" s="59"/>
      <c r="FYG357" s="59"/>
      <c r="FYH357" s="59"/>
      <c r="FYI357" s="59"/>
      <c r="FYJ357" s="59"/>
      <c r="FYK357" s="59"/>
      <c r="FYL357" s="59"/>
      <c r="FYM357" s="59"/>
      <c r="FYN357" s="59"/>
      <c r="FYO357" s="59"/>
      <c r="FYT357" s="59"/>
      <c r="FYY357" s="59"/>
      <c r="FZQ357" s="315"/>
      <c r="FZR357" s="59"/>
      <c r="FZS357" s="59"/>
      <c r="FZT357" s="59"/>
      <c r="FZU357" s="59"/>
      <c r="FZV357" s="59"/>
      <c r="FZW357" s="59"/>
      <c r="FZX357" s="59"/>
      <c r="FZY357" s="59"/>
      <c r="FZZ357" s="59"/>
      <c r="GAA357" s="59"/>
      <c r="GAF357" s="59"/>
      <c r="GAK357" s="59"/>
      <c r="GBC357" s="315"/>
      <c r="GBD357" s="59"/>
      <c r="GBE357" s="59"/>
      <c r="GBF357" s="59"/>
      <c r="GBG357" s="59"/>
      <c r="GBH357" s="59"/>
      <c r="GBI357" s="59"/>
      <c r="GBJ357" s="59"/>
      <c r="GBK357" s="59"/>
      <c r="GBL357" s="59"/>
      <c r="GBM357" s="59"/>
      <c r="GBR357" s="59"/>
      <c r="GBW357" s="59"/>
      <c r="GCO357" s="315"/>
      <c r="GCP357" s="59"/>
      <c r="GCQ357" s="59"/>
      <c r="GCR357" s="59"/>
      <c r="GCS357" s="59"/>
      <c r="GCT357" s="59"/>
      <c r="GCU357" s="59"/>
      <c r="GCV357" s="59"/>
      <c r="GCW357" s="59"/>
      <c r="GCX357" s="59"/>
      <c r="GCY357" s="59"/>
      <c r="GDD357" s="59"/>
      <c r="GDI357" s="59"/>
      <c r="GEA357" s="315"/>
      <c r="GEB357" s="59"/>
      <c r="GEC357" s="59"/>
      <c r="GED357" s="59"/>
      <c r="GEE357" s="59"/>
      <c r="GEF357" s="59"/>
      <c r="GEG357" s="59"/>
      <c r="GEH357" s="59"/>
      <c r="GEI357" s="59"/>
      <c r="GEJ357" s="59"/>
      <c r="GEK357" s="59"/>
      <c r="GEP357" s="59"/>
      <c r="GEU357" s="59"/>
      <c r="GFM357" s="315"/>
      <c r="GFN357" s="59"/>
      <c r="GFO357" s="59"/>
      <c r="GFP357" s="59"/>
      <c r="GFQ357" s="59"/>
      <c r="GFR357" s="59"/>
      <c r="GFS357" s="59"/>
      <c r="GFT357" s="59"/>
      <c r="GFU357" s="59"/>
      <c r="GFV357" s="59"/>
      <c r="GFW357" s="59"/>
      <c r="GGB357" s="59"/>
      <c r="GGG357" s="59"/>
      <c r="GGY357" s="315"/>
      <c r="GGZ357" s="59"/>
      <c r="GHA357" s="59"/>
      <c r="GHB357" s="59"/>
      <c r="GHC357" s="59"/>
      <c r="GHD357" s="59"/>
      <c r="GHE357" s="59"/>
      <c r="GHF357" s="59"/>
      <c r="GHG357" s="59"/>
      <c r="GHH357" s="59"/>
      <c r="GHI357" s="59"/>
      <c r="GHN357" s="59"/>
      <c r="GHS357" s="59"/>
      <c r="GIK357" s="315"/>
      <c r="GIL357" s="59"/>
      <c r="GIM357" s="59"/>
      <c r="GIN357" s="59"/>
      <c r="GIO357" s="59"/>
      <c r="GIP357" s="59"/>
      <c r="GIQ357" s="59"/>
      <c r="GIR357" s="59"/>
      <c r="GIS357" s="59"/>
      <c r="GIT357" s="59"/>
      <c r="GIU357" s="59"/>
      <c r="GIZ357" s="59"/>
      <c r="GJE357" s="59"/>
      <c r="GJW357" s="315"/>
      <c r="GJX357" s="59"/>
      <c r="GJY357" s="59"/>
      <c r="GJZ357" s="59"/>
      <c r="GKA357" s="59"/>
      <c r="GKB357" s="59"/>
      <c r="GKC357" s="59"/>
      <c r="GKD357" s="59"/>
      <c r="GKE357" s="59"/>
      <c r="GKF357" s="59"/>
      <c r="GKG357" s="59"/>
      <c r="GKL357" s="59"/>
      <c r="GKQ357" s="59"/>
      <c r="GLI357" s="315"/>
      <c r="GLJ357" s="59"/>
      <c r="GLK357" s="59"/>
      <c r="GLL357" s="59"/>
      <c r="GLM357" s="59"/>
      <c r="GLN357" s="59"/>
      <c r="GLO357" s="59"/>
      <c r="GLP357" s="59"/>
      <c r="GLQ357" s="59"/>
      <c r="GLR357" s="59"/>
      <c r="GLS357" s="59"/>
      <c r="GLX357" s="59"/>
      <c r="GMC357" s="59"/>
      <c r="GMU357" s="315"/>
      <c r="GMV357" s="59"/>
      <c r="GMW357" s="59"/>
      <c r="GMX357" s="59"/>
      <c r="GMY357" s="59"/>
      <c r="GMZ357" s="59"/>
      <c r="GNA357" s="59"/>
      <c r="GNB357" s="59"/>
      <c r="GNC357" s="59"/>
      <c r="GND357" s="59"/>
      <c r="GNE357" s="59"/>
      <c r="GNJ357" s="59"/>
      <c r="GNO357" s="59"/>
      <c r="GOG357" s="315"/>
      <c r="GOH357" s="59"/>
      <c r="GOI357" s="59"/>
      <c r="GOJ357" s="59"/>
      <c r="GOK357" s="59"/>
      <c r="GOL357" s="59"/>
      <c r="GOM357" s="59"/>
      <c r="GON357" s="59"/>
      <c r="GOO357" s="59"/>
      <c r="GOP357" s="59"/>
      <c r="GOQ357" s="59"/>
      <c r="GOV357" s="59"/>
      <c r="GPA357" s="59"/>
      <c r="GPS357" s="315"/>
      <c r="GPT357" s="59"/>
      <c r="GPU357" s="59"/>
      <c r="GPV357" s="59"/>
      <c r="GPW357" s="59"/>
      <c r="GPX357" s="59"/>
      <c r="GPY357" s="59"/>
      <c r="GPZ357" s="59"/>
      <c r="GQA357" s="59"/>
      <c r="GQB357" s="59"/>
      <c r="GQC357" s="59"/>
      <c r="GQH357" s="59"/>
      <c r="GQM357" s="59"/>
      <c r="GRE357" s="315"/>
      <c r="GRF357" s="59"/>
      <c r="GRG357" s="59"/>
      <c r="GRH357" s="59"/>
      <c r="GRI357" s="59"/>
      <c r="GRJ357" s="59"/>
      <c r="GRK357" s="59"/>
      <c r="GRL357" s="59"/>
      <c r="GRM357" s="59"/>
      <c r="GRN357" s="59"/>
      <c r="GRO357" s="59"/>
      <c r="GRT357" s="59"/>
      <c r="GRY357" s="59"/>
      <c r="GSQ357" s="315"/>
      <c r="GSR357" s="59"/>
      <c r="GSS357" s="59"/>
      <c r="GST357" s="59"/>
      <c r="GSU357" s="59"/>
      <c r="GSV357" s="59"/>
      <c r="GSW357" s="59"/>
      <c r="GSX357" s="59"/>
      <c r="GSY357" s="59"/>
      <c r="GSZ357" s="59"/>
      <c r="GTA357" s="59"/>
      <c r="GTF357" s="59"/>
      <c r="GTK357" s="59"/>
      <c r="GUC357" s="315"/>
      <c r="GUD357" s="59"/>
      <c r="GUE357" s="59"/>
      <c r="GUF357" s="59"/>
      <c r="GUG357" s="59"/>
      <c r="GUH357" s="59"/>
      <c r="GUI357" s="59"/>
      <c r="GUJ357" s="59"/>
      <c r="GUK357" s="59"/>
      <c r="GUL357" s="59"/>
      <c r="GUM357" s="59"/>
      <c r="GUR357" s="59"/>
      <c r="GUW357" s="59"/>
      <c r="GVO357" s="315"/>
      <c r="GVP357" s="59"/>
      <c r="GVQ357" s="59"/>
      <c r="GVR357" s="59"/>
      <c r="GVS357" s="59"/>
      <c r="GVT357" s="59"/>
      <c r="GVU357" s="59"/>
      <c r="GVV357" s="59"/>
      <c r="GVW357" s="59"/>
      <c r="GVX357" s="59"/>
      <c r="GVY357" s="59"/>
      <c r="GWD357" s="59"/>
      <c r="GWI357" s="59"/>
      <c r="GXA357" s="315"/>
      <c r="GXB357" s="59"/>
      <c r="GXC357" s="59"/>
      <c r="GXD357" s="59"/>
      <c r="GXE357" s="59"/>
      <c r="GXF357" s="59"/>
      <c r="GXG357" s="59"/>
      <c r="GXH357" s="59"/>
      <c r="GXI357" s="59"/>
      <c r="GXJ357" s="59"/>
      <c r="GXK357" s="59"/>
      <c r="GXP357" s="59"/>
      <c r="GXU357" s="59"/>
      <c r="GYM357" s="315"/>
      <c r="GYN357" s="59"/>
      <c r="GYO357" s="59"/>
      <c r="GYP357" s="59"/>
      <c r="GYQ357" s="59"/>
      <c r="GYR357" s="59"/>
      <c r="GYS357" s="59"/>
      <c r="GYT357" s="59"/>
      <c r="GYU357" s="59"/>
      <c r="GYV357" s="59"/>
      <c r="GYW357" s="59"/>
      <c r="GZB357" s="59"/>
      <c r="GZG357" s="59"/>
      <c r="GZY357" s="315"/>
      <c r="GZZ357" s="59"/>
      <c r="HAA357" s="59"/>
      <c r="HAB357" s="59"/>
      <c r="HAC357" s="59"/>
      <c r="HAD357" s="59"/>
      <c r="HAE357" s="59"/>
      <c r="HAF357" s="59"/>
      <c r="HAG357" s="59"/>
      <c r="HAH357" s="59"/>
      <c r="HAI357" s="59"/>
      <c r="HAN357" s="59"/>
      <c r="HAS357" s="59"/>
      <c r="HBK357" s="315"/>
      <c r="HBL357" s="59"/>
      <c r="HBM357" s="59"/>
      <c r="HBN357" s="59"/>
      <c r="HBO357" s="59"/>
      <c r="HBP357" s="59"/>
      <c r="HBQ357" s="59"/>
      <c r="HBR357" s="59"/>
      <c r="HBS357" s="59"/>
      <c r="HBT357" s="59"/>
      <c r="HBU357" s="59"/>
      <c r="HBZ357" s="59"/>
      <c r="HCE357" s="59"/>
      <c r="HCW357" s="315"/>
      <c r="HCX357" s="59"/>
      <c r="HCY357" s="59"/>
      <c r="HCZ357" s="59"/>
      <c r="HDA357" s="59"/>
      <c r="HDB357" s="59"/>
      <c r="HDC357" s="59"/>
      <c r="HDD357" s="59"/>
      <c r="HDE357" s="59"/>
      <c r="HDF357" s="59"/>
      <c r="HDG357" s="59"/>
      <c r="HDL357" s="59"/>
      <c r="HDQ357" s="59"/>
      <c r="HEI357" s="315"/>
      <c r="HEJ357" s="59"/>
      <c r="HEK357" s="59"/>
      <c r="HEL357" s="59"/>
      <c r="HEM357" s="59"/>
      <c r="HEN357" s="59"/>
      <c r="HEO357" s="59"/>
      <c r="HEP357" s="59"/>
      <c r="HEQ357" s="59"/>
      <c r="HER357" s="59"/>
      <c r="HES357" s="59"/>
      <c r="HEX357" s="59"/>
      <c r="HFC357" s="59"/>
      <c r="HFU357" s="315"/>
      <c r="HFV357" s="59"/>
      <c r="HFW357" s="59"/>
      <c r="HFX357" s="59"/>
      <c r="HFY357" s="59"/>
      <c r="HFZ357" s="59"/>
      <c r="HGA357" s="59"/>
      <c r="HGB357" s="59"/>
      <c r="HGC357" s="59"/>
      <c r="HGD357" s="59"/>
      <c r="HGE357" s="59"/>
      <c r="HGJ357" s="59"/>
      <c r="HGO357" s="59"/>
      <c r="HHG357" s="315"/>
      <c r="HHH357" s="59"/>
      <c r="HHI357" s="59"/>
      <c r="HHJ357" s="59"/>
      <c r="HHK357" s="59"/>
      <c r="HHL357" s="59"/>
      <c r="HHM357" s="59"/>
      <c r="HHN357" s="59"/>
      <c r="HHO357" s="59"/>
      <c r="HHP357" s="59"/>
      <c r="HHQ357" s="59"/>
      <c r="HHV357" s="59"/>
      <c r="HIA357" s="59"/>
      <c r="HIS357" s="315"/>
      <c r="HIT357" s="59"/>
      <c r="HIU357" s="59"/>
      <c r="HIV357" s="59"/>
      <c r="HIW357" s="59"/>
      <c r="HIX357" s="59"/>
      <c r="HIY357" s="59"/>
      <c r="HIZ357" s="59"/>
      <c r="HJA357" s="59"/>
      <c r="HJB357" s="59"/>
      <c r="HJC357" s="59"/>
      <c r="HJH357" s="59"/>
      <c r="HJM357" s="59"/>
      <c r="HKE357" s="315"/>
      <c r="HKF357" s="59"/>
      <c r="HKG357" s="59"/>
      <c r="HKH357" s="59"/>
      <c r="HKI357" s="59"/>
      <c r="HKJ357" s="59"/>
      <c r="HKK357" s="59"/>
      <c r="HKL357" s="59"/>
      <c r="HKM357" s="59"/>
      <c r="HKN357" s="59"/>
      <c r="HKO357" s="59"/>
      <c r="HKT357" s="59"/>
      <c r="HKY357" s="59"/>
      <c r="HLQ357" s="315"/>
      <c r="HLR357" s="59"/>
      <c r="HLS357" s="59"/>
      <c r="HLT357" s="59"/>
      <c r="HLU357" s="59"/>
      <c r="HLV357" s="59"/>
      <c r="HLW357" s="59"/>
      <c r="HLX357" s="59"/>
      <c r="HLY357" s="59"/>
      <c r="HLZ357" s="59"/>
      <c r="HMA357" s="59"/>
      <c r="HMF357" s="59"/>
      <c r="HMK357" s="59"/>
      <c r="HNC357" s="315"/>
      <c r="HND357" s="59"/>
      <c r="HNE357" s="59"/>
      <c r="HNF357" s="59"/>
      <c r="HNG357" s="59"/>
      <c r="HNH357" s="59"/>
      <c r="HNI357" s="59"/>
      <c r="HNJ357" s="59"/>
      <c r="HNK357" s="59"/>
      <c r="HNL357" s="59"/>
      <c r="HNM357" s="59"/>
      <c r="HNR357" s="59"/>
      <c r="HNW357" s="59"/>
      <c r="HOO357" s="315"/>
      <c r="HOP357" s="59"/>
      <c r="HOQ357" s="59"/>
      <c r="HOR357" s="59"/>
      <c r="HOS357" s="59"/>
      <c r="HOT357" s="59"/>
      <c r="HOU357" s="59"/>
      <c r="HOV357" s="59"/>
      <c r="HOW357" s="59"/>
      <c r="HOX357" s="59"/>
      <c r="HOY357" s="59"/>
      <c r="HPD357" s="59"/>
      <c r="HPI357" s="59"/>
      <c r="HQA357" s="315"/>
      <c r="HQB357" s="59"/>
      <c r="HQC357" s="59"/>
      <c r="HQD357" s="59"/>
      <c r="HQE357" s="59"/>
      <c r="HQF357" s="59"/>
      <c r="HQG357" s="59"/>
      <c r="HQH357" s="59"/>
      <c r="HQI357" s="59"/>
      <c r="HQJ357" s="59"/>
      <c r="HQK357" s="59"/>
      <c r="HQP357" s="59"/>
      <c r="HQU357" s="59"/>
      <c r="HRM357" s="315"/>
      <c r="HRN357" s="59"/>
      <c r="HRO357" s="59"/>
      <c r="HRP357" s="59"/>
      <c r="HRQ357" s="59"/>
      <c r="HRR357" s="59"/>
      <c r="HRS357" s="59"/>
      <c r="HRT357" s="59"/>
      <c r="HRU357" s="59"/>
      <c r="HRV357" s="59"/>
      <c r="HRW357" s="59"/>
      <c r="HSB357" s="59"/>
      <c r="HSG357" s="59"/>
      <c r="HSY357" s="315"/>
      <c r="HSZ357" s="59"/>
      <c r="HTA357" s="59"/>
      <c r="HTB357" s="59"/>
      <c r="HTC357" s="59"/>
      <c r="HTD357" s="59"/>
      <c r="HTE357" s="59"/>
      <c r="HTF357" s="59"/>
      <c r="HTG357" s="59"/>
      <c r="HTH357" s="59"/>
      <c r="HTI357" s="59"/>
      <c r="HTN357" s="59"/>
      <c r="HTS357" s="59"/>
      <c r="HUK357" s="315"/>
      <c r="HUL357" s="59"/>
      <c r="HUM357" s="59"/>
      <c r="HUN357" s="59"/>
      <c r="HUO357" s="59"/>
      <c r="HUP357" s="59"/>
      <c r="HUQ357" s="59"/>
      <c r="HUR357" s="59"/>
      <c r="HUS357" s="59"/>
      <c r="HUT357" s="59"/>
      <c r="HUU357" s="59"/>
      <c r="HUZ357" s="59"/>
      <c r="HVE357" s="59"/>
      <c r="HVW357" s="315"/>
      <c r="HVX357" s="59"/>
      <c r="HVY357" s="59"/>
      <c r="HVZ357" s="59"/>
      <c r="HWA357" s="59"/>
      <c r="HWB357" s="59"/>
      <c r="HWC357" s="59"/>
      <c r="HWD357" s="59"/>
      <c r="HWE357" s="59"/>
      <c r="HWF357" s="59"/>
      <c r="HWG357" s="59"/>
      <c r="HWL357" s="59"/>
      <c r="HWQ357" s="59"/>
      <c r="HXI357" s="315"/>
      <c r="HXJ357" s="59"/>
      <c r="HXK357" s="59"/>
      <c r="HXL357" s="59"/>
      <c r="HXM357" s="59"/>
      <c r="HXN357" s="59"/>
      <c r="HXO357" s="59"/>
      <c r="HXP357" s="59"/>
      <c r="HXQ357" s="59"/>
      <c r="HXR357" s="59"/>
      <c r="HXS357" s="59"/>
      <c r="HXX357" s="59"/>
      <c r="HYC357" s="59"/>
      <c r="HYU357" s="315"/>
      <c r="HYV357" s="59"/>
      <c r="HYW357" s="59"/>
      <c r="HYX357" s="59"/>
      <c r="HYY357" s="59"/>
      <c r="HYZ357" s="59"/>
      <c r="HZA357" s="59"/>
      <c r="HZB357" s="59"/>
      <c r="HZC357" s="59"/>
      <c r="HZD357" s="59"/>
      <c r="HZE357" s="59"/>
      <c r="HZJ357" s="59"/>
      <c r="HZO357" s="59"/>
      <c r="IAG357" s="315"/>
      <c r="IAH357" s="59"/>
      <c r="IAI357" s="59"/>
      <c r="IAJ357" s="59"/>
      <c r="IAK357" s="59"/>
      <c r="IAL357" s="59"/>
      <c r="IAM357" s="59"/>
      <c r="IAN357" s="59"/>
      <c r="IAO357" s="59"/>
      <c r="IAP357" s="59"/>
      <c r="IAQ357" s="59"/>
      <c r="IAV357" s="59"/>
      <c r="IBA357" s="59"/>
      <c r="IBS357" s="315"/>
      <c r="IBT357" s="59"/>
      <c r="IBU357" s="59"/>
      <c r="IBV357" s="59"/>
      <c r="IBW357" s="59"/>
      <c r="IBX357" s="59"/>
      <c r="IBY357" s="59"/>
      <c r="IBZ357" s="59"/>
      <c r="ICA357" s="59"/>
      <c r="ICB357" s="59"/>
      <c r="ICC357" s="59"/>
      <c r="ICH357" s="59"/>
      <c r="ICM357" s="59"/>
      <c r="IDE357" s="315"/>
      <c r="IDF357" s="59"/>
      <c r="IDG357" s="59"/>
      <c r="IDH357" s="59"/>
      <c r="IDI357" s="59"/>
      <c r="IDJ357" s="59"/>
      <c r="IDK357" s="59"/>
      <c r="IDL357" s="59"/>
      <c r="IDM357" s="59"/>
      <c r="IDN357" s="59"/>
      <c r="IDO357" s="59"/>
      <c r="IDT357" s="59"/>
      <c r="IDY357" s="59"/>
      <c r="IEQ357" s="315"/>
      <c r="IER357" s="59"/>
      <c r="IES357" s="59"/>
      <c r="IET357" s="59"/>
      <c r="IEU357" s="59"/>
      <c r="IEV357" s="59"/>
      <c r="IEW357" s="59"/>
      <c r="IEX357" s="59"/>
      <c r="IEY357" s="59"/>
      <c r="IEZ357" s="59"/>
      <c r="IFA357" s="59"/>
      <c r="IFF357" s="59"/>
      <c r="IFK357" s="59"/>
      <c r="IGC357" s="315"/>
      <c r="IGD357" s="59"/>
      <c r="IGE357" s="59"/>
      <c r="IGF357" s="59"/>
      <c r="IGG357" s="59"/>
      <c r="IGH357" s="59"/>
      <c r="IGI357" s="59"/>
      <c r="IGJ357" s="59"/>
      <c r="IGK357" s="59"/>
      <c r="IGL357" s="59"/>
      <c r="IGM357" s="59"/>
      <c r="IGR357" s="59"/>
      <c r="IGW357" s="59"/>
      <c r="IHO357" s="315"/>
      <c r="IHP357" s="59"/>
      <c r="IHQ357" s="59"/>
      <c r="IHR357" s="59"/>
      <c r="IHS357" s="59"/>
      <c r="IHT357" s="59"/>
      <c r="IHU357" s="59"/>
      <c r="IHV357" s="59"/>
      <c r="IHW357" s="59"/>
      <c r="IHX357" s="59"/>
      <c r="IHY357" s="59"/>
      <c r="IID357" s="59"/>
      <c r="III357" s="59"/>
      <c r="IJA357" s="315"/>
      <c r="IJB357" s="59"/>
      <c r="IJC357" s="59"/>
      <c r="IJD357" s="59"/>
      <c r="IJE357" s="59"/>
      <c r="IJF357" s="59"/>
      <c r="IJG357" s="59"/>
      <c r="IJH357" s="59"/>
      <c r="IJI357" s="59"/>
      <c r="IJJ357" s="59"/>
      <c r="IJK357" s="59"/>
      <c r="IJP357" s="59"/>
      <c r="IJU357" s="59"/>
      <c r="IKM357" s="315"/>
      <c r="IKN357" s="59"/>
      <c r="IKO357" s="59"/>
      <c r="IKP357" s="59"/>
      <c r="IKQ357" s="59"/>
      <c r="IKR357" s="59"/>
      <c r="IKS357" s="59"/>
      <c r="IKT357" s="59"/>
      <c r="IKU357" s="59"/>
      <c r="IKV357" s="59"/>
      <c r="IKW357" s="59"/>
      <c r="ILB357" s="59"/>
      <c r="ILG357" s="59"/>
      <c r="ILY357" s="315"/>
      <c r="ILZ357" s="59"/>
      <c r="IMA357" s="59"/>
      <c r="IMB357" s="59"/>
      <c r="IMC357" s="59"/>
      <c r="IMD357" s="59"/>
      <c r="IME357" s="59"/>
      <c r="IMF357" s="59"/>
      <c r="IMG357" s="59"/>
      <c r="IMH357" s="59"/>
      <c r="IMI357" s="59"/>
      <c r="IMN357" s="59"/>
      <c r="IMS357" s="59"/>
      <c r="INK357" s="315"/>
      <c r="INL357" s="59"/>
      <c r="INM357" s="59"/>
      <c r="INN357" s="59"/>
      <c r="INO357" s="59"/>
      <c r="INP357" s="59"/>
      <c r="INQ357" s="59"/>
      <c r="INR357" s="59"/>
      <c r="INS357" s="59"/>
      <c r="INT357" s="59"/>
      <c r="INU357" s="59"/>
      <c r="INZ357" s="59"/>
      <c r="IOE357" s="59"/>
      <c r="IOW357" s="315"/>
      <c r="IOX357" s="59"/>
      <c r="IOY357" s="59"/>
      <c r="IOZ357" s="59"/>
      <c r="IPA357" s="59"/>
      <c r="IPB357" s="59"/>
      <c r="IPC357" s="59"/>
      <c r="IPD357" s="59"/>
      <c r="IPE357" s="59"/>
      <c r="IPF357" s="59"/>
      <c r="IPG357" s="59"/>
      <c r="IPL357" s="59"/>
      <c r="IPQ357" s="59"/>
      <c r="IQI357" s="315"/>
      <c r="IQJ357" s="59"/>
      <c r="IQK357" s="59"/>
      <c r="IQL357" s="59"/>
      <c r="IQM357" s="59"/>
      <c r="IQN357" s="59"/>
      <c r="IQO357" s="59"/>
      <c r="IQP357" s="59"/>
      <c r="IQQ357" s="59"/>
      <c r="IQR357" s="59"/>
      <c r="IQS357" s="59"/>
      <c r="IQX357" s="59"/>
      <c r="IRC357" s="59"/>
      <c r="IRU357" s="315"/>
      <c r="IRV357" s="59"/>
      <c r="IRW357" s="59"/>
      <c r="IRX357" s="59"/>
      <c r="IRY357" s="59"/>
      <c r="IRZ357" s="59"/>
      <c r="ISA357" s="59"/>
      <c r="ISB357" s="59"/>
      <c r="ISC357" s="59"/>
      <c r="ISD357" s="59"/>
      <c r="ISE357" s="59"/>
      <c r="ISJ357" s="59"/>
      <c r="ISO357" s="59"/>
      <c r="ITG357" s="315"/>
      <c r="ITH357" s="59"/>
      <c r="ITI357" s="59"/>
      <c r="ITJ357" s="59"/>
      <c r="ITK357" s="59"/>
      <c r="ITL357" s="59"/>
      <c r="ITM357" s="59"/>
      <c r="ITN357" s="59"/>
      <c r="ITO357" s="59"/>
      <c r="ITP357" s="59"/>
      <c r="ITQ357" s="59"/>
      <c r="ITV357" s="59"/>
      <c r="IUA357" s="59"/>
      <c r="IUS357" s="315"/>
      <c r="IUT357" s="59"/>
      <c r="IUU357" s="59"/>
      <c r="IUV357" s="59"/>
      <c r="IUW357" s="59"/>
      <c r="IUX357" s="59"/>
      <c r="IUY357" s="59"/>
      <c r="IUZ357" s="59"/>
      <c r="IVA357" s="59"/>
      <c r="IVB357" s="59"/>
      <c r="IVC357" s="59"/>
      <c r="IVH357" s="59"/>
      <c r="IVM357" s="59"/>
      <c r="IWE357" s="315"/>
      <c r="IWF357" s="59"/>
      <c r="IWG357" s="59"/>
      <c r="IWH357" s="59"/>
      <c r="IWI357" s="59"/>
      <c r="IWJ357" s="59"/>
      <c r="IWK357" s="59"/>
      <c r="IWL357" s="59"/>
      <c r="IWM357" s="59"/>
      <c r="IWN357" s="59"/>
      <c r="IWO357" s="59"/>
      <c r="IWT357" s="59"/>
      <c r="IWY357" s="59"/>
      <c r="IXQ357" s="315"/>
      <c r="IXR357" s="59"/>
      <c r="IXS357" s="59"/>
      <c r="IXT357" s="59"/>
      <c r="IXU357" s="59"/>
      <c r="IXV357" s="59"/>
      <c r="IXW357" s="59"/>
      <c r="IXX357" s="59"/>
      <c r="IXY357" s="59"/>
      <c r="IXZ357" s="59"/>
      <c r="IYA357" s="59"/>
      <c r="IYF357" s="59"/>
      <c r="IYK357" s="59"/>
      <c r="IZC357" s="315"/>
      <c r="IZD357" s="59"/>
      <c r="IZE357" s="59"/>
      <c r="IZF357" s="59"/>
      <c r="IZG357" s="59"/>
      <c r="IZH357" s="59"/>
      <c r="IZI357" s="59"/>
      <c r="IZJ357" s="59"/>
      <c r="IZK357" s="59"/>
      <c r="IZL357" s="59"/>
      <c r="IZM357" s="59"/>
      <c r="IZR357" s="59"/>
      <c r="IZW357" s="59"/>
      <c r="JAO357" s="315"/>
      <c r="JAP357" s="59"/>
      <c r="JAQ357" s="59"/>
      <c r="JAR357" s="59"/>
      <c r="JAS357" s="59"/>
      <c r="JAT357" s="59"/>
      <c r="JAU357" s="59"/>
      <c r="JAV357" s="59"/>
      <c r="JAW357" s="59"/>
      <c r="JAX357" s="59"/>
      <c r="JAY357" s="59"/>
      <c r="JBD357" s="59"/>
      <c r="JBI357" s="59"/>
      <c r="JCA357" s="315"/>
      <c r="JCB357" s="59"/>
      <c r="JCC357" s="59"/>
      <c r="JCD357" s="59"/>
      <c r="JCE357" s="59"/>
      <c r="JCF357" s="59"/>
      <c r="JCG357" s="59"/>
      <c r="JCH357" s="59"/>
      <c r="JCI357" s="59"/>
      <c r="JCJ357" s="59"/>
      <c r="JCK357" s="59"/>
      <c r="JCP357" s="59"/>
      <c r="JCU357" s="59"/>
      <c r="JDM357" s="315"/>
      <c r="JDN357" s="59"/>
      <c r="JDO357" s="59"/>
      <c r="JDP357" s="59"/>
      <c r="JDQ357" s="59"/>
      <c r="JDR357" s="59"/>
      <c r="JDS357" s="59"/>
      <c r="JDT357" s="59"/>
      <c r="JDU357" s="59"/>
      <c r="JDV357" s="59"/>
      <c r="JDW357" s="59"/>
      <c r="JEB357" s="59"/>
      <c r="JEG357" s="59"/>
      <c r="JEY357" s="315"/>
      <c r="JEZ357" s="59"/>
      <c r="JFA357" s="59"/>
      <c r="JFB357" s="59"/>
      <c r="JFC357" s="59"/>
      <c r="JFD357" s="59"/>
      <c r="JFE357" s="59"/>
      <c r="JFF357" s="59"/>
      <c r="JFG357" s="59"/>
      <c r="JFH357" s="59"/>
      <c r="JFI357" s="59"/>
      <c r="JFN357" s="59"/>
      <c r="JFS357" s="59"/>
      <c r="JGK357" s="315"/>
      <c r="JGL357" s="59"/>
      <c r="JGM357" s="59"/>
      <c r="JGN357" s="59"/>
      <c r="JGO357" s="59"/>
      <c r="JGP357" s="59"/>
      <c r="JGQ357" s="59"/>
      <c r="JGR357" s="59"/>
      <c r="JGS357" s="59"/>
      <c r="JGT357" s="59"/>
      <c r="JGU357" s="59"/>
      <c r="JGZ357" s="59"/>
      <c r="JHE357" s="59"/>
      <c r="JHW357" s="315"/>
      <c r="JHX357" s="59"/>
      <c r="JHY357" s="59"/>
      <c r="JHZ357" s="59"/>
      <c r="JIA357" s="59"/>
      <c r="JIB357" s="59"/>
      <c r="JIC357" s="59"/>
      <c r="JID357" s="59"/>
      <c r="JIE357" s="59"/>
      <c r="JIF357" s="59"/>
      <c r="JIG357" s="59"/>
      <c r="JIL357" s="59"/>
      <c r="JIQ357" s="59"/>
      <c r="JJI357" s="315"/>
      <c r="JJJ357" s="59"/>
      <c r="JJK357" s="59"/>
      <c r="JJL357" s="59"/>
      <c r="JJM357" s="59"/>
      <c r="JJN357" s="59"/>
      <c r="JJO357" s="59"/>
      <c r="JJP357" s="59"/>
      <c r="JJQ357" s="59"/>
      <c r="JJR357" s="59"/>
      <c r="JJS357" s="59"/>
      <c r="JJX357" s="59"/>
      <c r="JKC357" s="59"/>
      <c r="JKU357" s="315"/>
      <c r="JKV357" s="59"/>
      <c r="JKW357" s="59"/>
      <c r="JKX357" s="59"/>
      <c r="JKY357" s="59"/>
      <c r="JKZ357" s="59"/>
      <c r="JLA357" s="59"/>
      <c r="JLB357" s="59"/>
      <c r="JLC357" s="59"/>
      <c r="JLD357" s="59"/>
      <c r="JLE357" s="59"/>
      <c r="JLJ357" s="59"/>
      <c r="JLO357" s="59"/>
      <c r="JMG357" s="315"/>
      <c r="JMH357" s="59"/>
      <c r="JMI357" s="59"/>
      <c r="JMJ357" s="59"/>
      <c r="JMK357" s="59"/>
      <c r="JML357" s="59"/>
      <c r="JMM357" s="59"/>
      <c r="JMN357" s="59"/>
      <c r="JMO357" s="59"/>
      <c r="JMP357" s="59"/>
      <c r="JMQ357" s="59"/>
      <c r="JMV357" s="59"/>
      <c r="JNA357" s="59"/>
      <c r="JNS357" s="315"/>
      <c r="JNT357" s="59"/>
      <c r="JNU357" s="59"/>
      <c r="JNV357" s="59"/>
      <c r="JNW357" s="59"/>
      <c r="JNX357" s="59"/>
      <c r="JNY357" s="59"/>
      <c r="JNZ357" s="59"/>
      <c r="JOA357" s="59"/>
      <c r="JOB357" s="59"/>
      <c r="JOC357" s="59"/>
      <c r="JOH357" s="59"/>
      <c r="JOM357" s="59"/>
      <c r="JPE357" s="315"/>
      <c r="JPF357" s="59"/>
      <c r="JPG357" s="59"/>
      <c r="JPH357" s="59"/>
      <c r="JPI357" s="59"/>
      <c r="JPJ357" s="59"/>
      <c r="JPK357" s="59"/>
      <c r="JPL357" s="59"/>
      <c r="JPM357" s="59"/>
      <c r="JPN357" s="59"/>
      <c r="JPO357" s="59"/>
      <c r="JPT357" s="59"/>
      <c r="JPY357" s="59"/>
      <c r="JQQ357" s="315"/>
      <c r="JQR357" s="59"/>
      <c r="JQS357" s="59"/>
      <c r="JQT357" s="59"/>
      <c r="JQU357" s="59"/>
      <c r="JQV357" s="59"/>
      <c r="JQW357" s="59"/>
      <c r="JQX357" s="59"/>
      <c r="JQY357" s="59"/>
      <c r="JQZ357" s="59"/>
      <c r="JRA357" s="59"/>
      <c r="JRF357" s="59"/>
      <c r="JRK357" s="59"/>
      <c r="JSC357" s="315"/>
      <c r="JSD357" s="59"/>
      <c r="JSE357" s="59"/>
      <c r="JSF357" s="59"/>
      <c r="JSG357" s="59"/>
      <c r="JSH357" s="59"/>
      <c r="JSI357" s="59"/>
      <c r="JSJ357" s="59"/>
      <c r="JSK357" s="59"/>
      <c r="JSL357" s="59"/>
      <c r="JSM357" s="59"/>
      <c r="JSR357" s="59"/>
      <c r="JSW357" s="59"/>
      <c r="JTO357" s="315"/>
      <c r="JTP357" s="59"/>
      <c r="JTQ357" s="59"/>
      <c r="JTR357" s="59"/>
      <c r="JTS357" s="59"/>
      <c r="JTT357" s="59"/>
      <c r="JTU357" s="59"/>
      <c r="JTV357" s="59"/>
      <c r="JTW357" s="59"/>
      <c r="JTX357" s="59"/>
      <c r="JTY357" s="59"/>
      <c r="JUD357" s="59"/>
      <c r="JUI357" s="59"/>
      <c r="JVA357" s="315"/>
      <c r="JVB357" s="59"/>
      <c r="JVC357" s="59"/>
      <c r="JVD357" s="59"/>
      <c r="JVE357" s="59"/>
      <c r="JVF357" s="59"/>
      <c r="JVG357" s="59"/>
      <c r="JVH357" s="59"/>
      <c r="JVI357" s="59"/>
      <c r="JVJ357" s="59"/>
      <c r="JVK357" s="59"/>
      <c r="JVP357" s="59"/>
      <c r="JVU357" s="59"/>
      <c r="JWM357" s="315"/>
      <c r="JWN357" s="59"/>
      <c r="JWO357" s="59"/>
      <c r="JWP357" s="59"/>
      <c r="JWQ357" s="59"/>
      <c r="JWR357" s="59"/>
      <c r="JWS357" s="59"/>
      <c r="JWT357" s="59"/>
      <c r="JWU357" s="59"/>
      <c r="JWV357" s="59"/>
      <c r="JWW357" s="59"/>
      <c r="JXB357" s="59"/>
      <c r="JXG357" s="59"/>
      <c r="JXY357" s="315"/>
      <c r="JXZ357" s="59"/>
      <c r="JYA357" s="59"/>
      <c r="JYB357" s="59"/>
      <c r="JYC357" s="59"/>
      <c r="JYD357" s="59"/>
      <c r="JYE357" s="59"/>
      <c r="JYF357" s="59"/>
      <c r="JYG357" s="59"/>
      <c r="JYH357" s="59"/>
      <c r="JYI357" s="59"/>
      <c r="JYN357" s="59"/>
      <c r="JYS357" s="59"/>
      <c r="JZK357" s="315"/>
      <c r="JZL357" s="59"/>
      <c r="JZM357" s="59"/>
      <c r="JZN357" s="59"/>
      <c r="JZO357" s="59"/>
      <c r="JZP357" s="59"/>
      <c r="JZQ357" s="59"/>
      <c r="JZR357" s="59"/>
      <c r="JZS357" s="59"/>
      <c r="JZT357" s="59"/>
      <c r="JZU357" s="59"/>
      <c r="JZZ357" s="59"/>
      <c r="KAE357" s="59"/>
      <c r="KAW357" s="315"/>
      <c r="KAX357" s="59"/>
      <c r="KAY357" s="59"/>
      <c r="KAZ357" s="59"/>
      <c r="KBA357" s="59"/>
      <c r="KBB357" s="59"/>
      <c r="KBC357" s="59"/>
      <c r="KBD357" s="59"/>
      <c r="KBE357" s="59"/>
      <c r="KBF357" s="59"/>
      <c r="KBG357" s="59"/>
      <c r="KBL357" s="59"/>
      <c r="KBQ357" s="59"/>
      <c r="KCI357" s="315"/>
      <c r="KCJ357" s="59"/>
      <c r="KCK357" s="59"/>
      <c r="KCL357" s="59"/>
      <c r="KCM357" s="59"/>
      <c r="KCN357" s="59"/>
      <c r="KCO357" s="59"/>
      <c r="KCP357" s="59"/>
      <c r="KCQ357" s="59"/>
      <c r="KCR357" s="59"/>
      <c r="KCS357" s="59"/>
      <c r="KCX357" s="59"/>
      <c r="KDC357" s="59"/>
      <c r="KDU357" s="315"/>
      <c r="KDV357" s="59"/>
      <c r="KDW357" s="59"/>
      <c r="KDX357" s="59"/>
      <c r="KDY357" s="59"/>
      <c r="KDZ357" s="59"/>
      <c r="KEA357" s="59"/>
      <c r="KEB357" s="59"/>
      <c r="KEC357" s="59"/>
      <c r="KED357" s="59"/>
      <c r="KEE357" s="59"/>
      <c r="KEJ357" s="59"/>
      <c r="KEO357" s="59"/>
      <c r="KFG357" s="315"/>
      <c r="KFH357" s="59"/>
      <c r="KFI357" s="59"/>
      <c r="KFJ357" s="59"/>
      <c r="KFK357" s="59"/>
      <c r="KFL357" s="59"/>
      <c r="KFM357" s="59"/>
      <c r="KFN357" s="59"/>
      <c r="KFO357" s="59"/>
      <c r="KFP357" s="59"/>
      <c r="KFQ357" s="59"/>
      <c r="KFV357" s="59"/>
      <c r="KGA357" s="59"/>
      <c r="KGS357" s="315"/>
      <c r="KGT357" s="59"/>
      <c r="KGU357" s="59"/>
      <c r="KGV357" s="59"/>
      <c r="KGW357" s="59"/>
      <c r="KGX357" s="59"/>
      <c r="KGY357" s="59"/>
      <c r="KGZ357" s="59"/>
      <c r="KHA357" s="59"/>
      <c r="KHB357" s="59"/>
      <c r="KHC357" s="59"/>
      <c r="KHH357" s="59"/>
      <c r="KHM357" s="59"/>
      <c r="KIE357" s="315"/>
      <c r="KIF357" s="59"/>
      <c r="KIG357" s="59"/>
      <c r="KIH357" s="59"/>
      <c r="KII357" s="59"/>
      <c r="KIJ357" s="59"/>
      <c r="KIK357" s="59"/>
      <c r="KIL357" s="59"/>
      <c r="KIM357" s="59"/>
      <c r="KIN357" s="59"/>
      <c r="KIO357" s="59"/>
      <c r="KIT357" s="59"/>
      <c r="KIY357" s="59"/>
      <c r="KJQ357" s="315"/>
      <c r="KJR357" s="59"/>
      <c r="KJS357" s="59"/>
      <c r="KJT357" s="59"/>
      <c r="KJU357" s="59"/>
      <c r="KJV357" s="59"/>
      <c r="KJW357" s="59"/>
      <c r="KJX357" s="59"/>
      <c r="KJY357" s="59"/>
      <c r="KJZ357" s="59"/>
      <c r="KKA357" s="59"/>
      <c r="KKF357" s="59"/>
      <c r="KKK357" s="59"/>
      <c r="KLC357" s="315"/>
      <c r="KLD357" s="59"/>
      <c r="KLE357" s="59"/>
      <c r="KLF357" s="59"/>
      <c r="KLG357" s="59"/>
      <c r="KLH357" s="59"/>
      <c r="KLI357" s="59"/>
      <c r="KLJ357" s="59"/>
      <c r="KLK357" s="59"/>
      <c r="KLL357" s="59"/>
      <c r="KLM357" s="59"/>
      <c r="KLR357" s="59"/>
      <c r="KLW357" s="59"/>
      <c r="KMO357" s="315"/>
      <c r="KMP357" s="59"/>
      <c r="KMQ357" s="59"/>
      <c r="KMR357" s="59"/>
      <c r="KMS357" s="59"/>
      <c r="KMT357" s="59"/>
      <c r="KMU357" s="59"/>
      <c r="KMV357" s="59"/>
      <c r="KMW357" s="59"/>
      <c r="KMX357" s="59"/>
      <c r="KMY357" s="59"/>
      <c r="KND357" s="59"/>
      <c r="KNI357" s="59"/>
      <c r="KOA357" s="315"/>
      <c r="KOB357" s="59"/>
      <c r="KOC357" s="59"/>
      <c r="KOD357" s="59"/>
      <c r="KOE357" s="59"/>
      <c r="KOF357" s="59"/>
      <c r="KOG357" s="59"/>
      <c r="KOH357" s="59"/>
      <c r="KOI357" s="59"/>
      <c r="KOJ357" s="59"/>
      <c r="KOK357" s="59"/>
      <c r="KOP357" s="59"/>
      <c r="KOU357" s="59"/>
      <c r="KPM357" s="315"/>
      <c r="KPN357" s="59"/>
      <c r="KPO357" s="59"/>
      <c r="KPP357" s="59"/>
      <c r="KPQ357" s="59"/>
      <c r="KPR357" s="59"/>
      <c r="KPS357" s="59"/>
      <c r="KPT357" s="59"/>
      <c r="KPU357" s="59"/>
      <c r="KPV357" s="59"/>
      <c r="KPW357" s="59"/>
      <c r="KQB357" s="59"/>
      <c r="KQG357" s="59"/>
      <c r="KQY357" s="315"/>
      <c r="KQZ357" s="59"/>
      <c r="KRA357" s="59"/>
      <c r="KRB357" s="59"/>
      <c r="KRC357" s="59"/>
      <c r="KRD357" s="59"/>
      <c r="KRE357" s="59"/>
      <c r="KRF357" s="59"/>
      <c r="KRG357" s="59"/>
      <c r="KRH357" s="59"/>
      <c r="KRI357" s="59"/>
      <c r="KRN357" s="59"/>
      <c r="KRS357" s="59"/>
      <c r="KSK357" s="315"/>
      <c r="KSL357" s="59"/>
      <c r="KSM357" s="59"/>
      <c r="KSN357" s="59"/>
      <c r="KSO357" s="59"/>
      <c r="KSP357" s="59"/>
      <c r="KSQ357" s="59"/>
      <c r="KSR357" s="59"/>
      <c r="KSS357" s="59"/>
      <c r="KST357" s="59"/>
      <c r="KSU357" s="59"/>
      <c r="KSZ357" s="59"/>
      <c r="KTE357" s="59"/>
      <c r="KTW357" s="315"/>
      <c r="KTX357" s="59"/>
      <c r="KTY357" s="59"/>
      <c r="KTZ357" s="59"/>
      <c r="KUA357" s="59"/>
      <c r="KUB357" s="59"/>
      <c r="KUC357" s="59"/>
      <c r="KUD357" s="59"/>
      <c r="KUE357" s="59"/>
      <c r="KUF357" s="59"/>
      <c r="KUG357" s="59"/>
      <c r="KUL357" s="59"/>
      <c r="KUQ357" s="59"/>
      <c r="KVI357" s="315"/>
      <c r="KVJ357" s="59"/>
      <c r="KVK357" s="59"/>
      <c r="KVL357" s="59"/>
      <c r="KVM357" s="59"/>
      <c r="KVN357" s="59"/>
      <c r="KVO357" s="59"/>
      <c r="KVP357" s="59"/>
      <c r="KVQ357" s="59"/>
      <c r="KVR357" s="59"/>
      <c r="KVS357" s="59"/>
      <c r="KVX357" s="59"/>
      <c r="KWC357" s="59"/>
      <c r="KWU357" s="315"/>
      <c r="KWV357" s="59"/>
      <c r="KWW357" s="59"/>
      <c r="KWX357" s="59"/>
      <c r="KWY357" s="59"/>
      <c r="KWZ357" s="59"/>
      <c r="KXA357" s="59"/>
      <c r="KXB357" s="59"/>
      <c r="KXC357" s="59"/>
      <c r="KXD357" s="59"/>
      <c r="KXE357" s="59"/>
      <c r="KXJ357" s="59"/>
      <c r="KXO357" s="59"/>
      <c r="KYG357" s="315"/>
      <c r="KYH357" s="59"/>
      <c r="KYI357" s="59"/>
      <c r="KYJ357" s="59"/>
      <c r="KYK357" s="59"/>
      <c r="KYL357" s="59"/>
      <c r="KYM357" s="59"/>
      <c r="KYN357" s="59"/>
      <c r="KYO357" s="59"/>
      <c r="KYP357" s="59"/>
      <c r="KYQ357" s="59"/>
      <c r="KYV357" s="59"/>
      <c r="KZA357" s="59"/>
      <c r="KZS357" s="315"/>
      <c r="KZT357" s="59"/>
      <c r="KZU357" s="59"/>
      <c r="KZV357" s="59"/>
      <c r="KZW357" s="59"/>
      <c r="KZX357" s="59"/>
      <c r="KZY357" s="59"/>
      <c r="KZZ357" s="59"/>
      <c r="LAA357" s="59"/>
      <c r="LAB357" s="59"/>
      <c r="LAC357" s="59"/>
      <c r="LAH357" s="59"/>
      <c r="LAM357" s="59"/>
      <c r="LBE357" s="315"/>
      <c r="LBF357" s="59"/>
      <c r="LBG357" s="59"/>
      <c r="LBH357" s="59"/>
      <c r="LBI357" s="59"/>
      <c r="LBJ357" s="59"/>
      <c r="LBK357" s="59"/>
      <c r="LBL357" s="59"/>
      <c r="LBM357" s="59"/>
      <c r="LBN357" s="59"/>
      <c r="LBO357" s="59"/>
      <c r="LBT357" s="59"/>
      <c r="LBY357" s="59"/>
      <c r="LCQ357" s="315"/>
      <c r="LCR357" s="59"/>
      <c r="LCS357" s="59"/>
      <c r="LCT357" s="59"/>
      <c r="LCU357" s="59"/>
      <c r="LCV357" s="59"/>
      <c r="LCW357" s="59"/>
      <c r="LCX357" s="59"/>
      <c r="LCY357" s="59"/>
      <c r="LCZ357" s="59"/>
      <c r="LDA357" s="59"/>
      <c r="LDF357" s="59"/>
      <c r="LDK357" s="59"/>
      <c r="LEC357" s="315"/>
      <c r="LED357" s="59"/>
      <c r="LEE357" s="59"/>
      <c r="LEF357" s="59"/>
      <c r="LEG357" s="59"/>
      <c r="LEH357" s="59"/>
      <c r="LEI357" s="59"/>
      <c r="LEJ357" s="59"/>
      <c r="LEK357" s="59"/>
      <c r="LEL357" s="59"/>
      <c r="LEM357" s="59"/>
      <c r="LER357" s="59"/>
      <c r="LEW357" s="59"/>
      <c r="LFO357" s="315"/>
      <c r="LFP357" s="59"/>
      <c r="LFQ357" s="59"/>
      <c r="LFR357" s="59"/>
      <c r="LFS357" s="59"/>
      <c r="LFT357" s="59"/>
      <c r="LFU357" s="59"/>
      <c r="LFV357" s="59"/>
      <c r="LFW357" s="59"/>
      <c r="LFX357" s="59"/>
      <c r="LFY357" s="59"/>
      <c r="LGD357" s="59"/>
      <c r="LGI357" s="59"/>
      <c r="LHA357" s="315"/>
      <c r="LHB357" s="59"/>
      <c r="LHC357" s="59"/>
      <c r="LHD357" s="59"/>
      <c r="LHE357" s="59"/>
      <c r="LHF357" s="59"/>
      <c r="LHG357" s="59"/>
      <c r="LHH357" s="59"/>
      <c r="LHI357" s="59"/>
      <c r="LHJ357" s="59"/>
      <c r="LHK357" s="59"/>
      <c r="LHP357" s="59"/>
      <c r="LHU357" s="59"/>
      <c r="LIM357" s="315"/>
      <c r="LIN357" s="59"/>
      <c r="LIO357" s="59"/>
      <c r="LIP357" s="59"/>
      <c r="LIQ357" s="59"/>
      <c r="LIR357" s="59"/>
      <c r="LIS357" s="59"/>
      <c r="LIT357" s="59"/>
      <c r="LIU357" s="59"/>
      <c r="LIV357" s="59"/>
      <c r="LIW357" s="59"/>
      <c r="LJB357" s="59"/>
      <c r="LJG357" s="59"/>
      <c r="LJY357" s="315"/>
      <c r="LJZ357" s="59"/>
      <c r="LKA357" s="59"/>
      <c r="LKB357" s="59"/>
      <c r="LKC357" s="59"/>
      <c r="LKD357" s="59"/>
      <c r="LKE357" s="59"/>
      <c r="LKF357" s="59"/>
      <c r="LKG357" s="59"/>
      <c r="LKH357" s="59"/>
      <c r="LKI357" s="59"/>
      <c r="LKN357" s="59"/>
      <c r="LKS357" s="59"/>
      <c r="LLK357" s="315"/>
      <c r="LLL357" s="59"/>
      <c r="LLM357" s="59"/>
      <c r="LLN357" s="59"/>
      <c r="LLO357" s="59"/>
      <c r="LLP357" s="59"/>
      <c r="LLQ357" s="59"/>
      <c r="LLR357" s="59"/>
      <c r="LLS357" s="59"/>
      <c r="LLT357" s="59"/>
      <c r="LLU357" s="59"/>
      <c r="LLZ357" s="59"/>
      <c r="LME357" s="59"/>
      <c r="LMW357" s="315"/>
      <c r="LMX357" s="59"/>
      <c r="LMY357" s="59"/>
      <c r="LMZ357" s="59"/>
      <c r="LNA357" s="59"/>
      <c r="LNB357" s="59"/>
      <c r="LNC357" s="59"/>
      <c r="LND357" s="59"/>
      <c r="LNE357" s="59"/>
      <c r="LNF357" s="59"/>
      <c r="LNG357" s="59"/>
      <c r="LNL357" s="59"/>
      <c r="LNQ357" s="59"/>
      <c r="LOI357" s="315"/>
      <c r="LOJ357" s="59"/>
      <c r="LOK357" s="59"/>
      <c r="LOL357" s="59"/>
      <c r="LOM357" s="59"/>
      <c r="LON357" s="59"/>
      <c r="LOO357" s="59"/>
      <c r="LOP357" s="59"/>
      <c r="LOQ357" s="59"/>
      <c r="LOR357" s="59"/>
      <c r="LOS357" s="59"/>
      <c r="LOX357" s="59"/>
      <c r="LPC357" s="59"/>
      <c r="LPU357" s="315"/>
      <c r="LPV357" s="59"/>
      <c r="LPW357" s="59"/>
      <c r="LPX357" s="59"/>
      <c r="LPY357" s="59"/>
      <c r="LPZ357" s="59"/>
      <c r="LQA357" s="59"/>
      <c r="LQB357" s="59"/>
      <c r="LQC357" s="59"/>
      <c r="LQD357" s="59"/>
      <c r="LQE357" s="59"/>
      <c r="LQJ357" s="59"/>
      <c r="LQO357" s="59"/>
      <c r="LRG357" s="315"/>
      <c r="LRH357" s="59"/>
      <c r="LRI357" s="59"/>
      <c r="LRJ357" s="59"/>
      <c r="LRK357" s="59"/>
      <c r="LRL357" s="59"/>
      <c r="LRM357" s="59"/>
      <c r="LRN357" s="59"/>
      <c r="LRO357" s="59"/>
      <c r="LRP357" s="59"/>
      <c r="LRQ357" s="59"/>
      <c r="LRV357" s="59"/>
      <c r="LSA357" s="59"/>
      <c r="LSS357" s="315"/>
      <c r="LST357" s="59"/>
      <c r="LSU357" s="59"/>
      <c r="LSV357" s="59"/>
      <c r="LSW357" s="59"/>
      <c r="LSX357" s="59"/>
      <c r="LSY357" s="59"/>
      <c r="LSZ357" s="59"/>
      <c r="LTA357" s="59"/>
      <c r="LTB357" s="59"/>
      <c r="LTC357" s="59"/>
      <c r="LTH357" s="59"/>
      <c r="LTM357" s="59"/>
      <c r="LUE357" s="315"/>
      <c r="LUF357" s="59"/>
      <c r="LUG357" s="59"/>
      <c r="LUH357" s="59"/>
      <c r="LUI357" s="59"/>
      <c r="LUJ357" s="59"/>
      <c r="LUK357" s="59"/>
      <c r="LUL357" s="59"/>
      <c r="LUM357" s="59"/>
      <c r="LUN357" s="59"/>
      <c r="LUO357" s="59"/>
      <c r="LUT357" s="59"/>
      <c r="LUY357" s="59"/>
      <c r="LVQ357" s="315"/>
      <c r="LVR357" s="59"/>
      <c r="LVS357" s="59"/>
      <c r="LVT357" s="59"/>
      <c r="LVU357" s="59"/>
      <c r="LVV357" s="59"/>
      <c r="LVW357" s="59"/>
      <c r="LVX357" s="59"/>
      <c r="LVY357" s="59"/>
      <c r="LVZ357" s="59"/>
      <c r="LWA357" s="59"/>
      <c r="LWF357" s="59"/>
      <c r="LWK357" s="59"/>
      <c r="LXC357" s="315"/>
      <c r="LXD357" s="59"/>
      <c r="LXE357" s="59"/>
      <c r="LXF357" s="59"/>
      <c r="LXG357" s="59"/>
      <c r="LXH357" s="59"/>
      <c r="LXI357" s="59"/>
      <c r="LXJ357" s="59"/>
      <c r="LXK357" s="59"/>
      <c r="LXL357" s="59"/>
      <c r="LXM357" s="59"/>
      <c r="LXR357" s="59"/>
      <c r="LXW357" s="59"/>
      <c r="LYO357" s="315"/>
      <c r="LYP357" s="59"/>
      <c r="LYQ357" s="59"/>
      <c r="LYR357" s="59"/>
      <c r="LYS357" s="59"/>
      <c r="LYT357" s="59"/>
      <c r="LYU357" s="59"/>
      <c r="LYV357" s="59"/>
      <c r="LYW357" s="59"/>
      <c r="LYX357" s="59"/>
      <c r="LYY357" s="59"/>
      <c r="LZD357" s="59"/>
      <c r="LZI357" s="59"/>
      <c r="MAA357" s="315"/>
      <c r="MAB357" s="59"/>
      <c r="MAC357" s="59"/>
      <c r="MAD357" s="59"/>
      <c r="MAE357" s="59"/>
      <c r="MAF357" s="59"/>
      <c r="MAG357" s="59"/>
      <c r="MAH357" s="59"/>
      <c r="MAI357" s="59"/>
      <c r="MAJ357" s="59"/>
      <c r="MAK357" s="59"/>
      <c r="MAP357" s="59"/>
      <c r="MAU357" s="59"/>
      <c r="MBM357" s="315"/>
      <c r="MBN357" s="59"/>
      <c r="MBO357" s="59"/>
      <c r="MBP357" s="59"/>
      <c r="MBQ357" s="59"/>
      <c r="MBR357" s="59"/>
      <c r="MBS357" s="59"/>
      <c r="MBT357" s="59"/>
      <c r="MBU357" s="59"/>
      <c r="MBV357" s="59"/>
      <c r="MBW357" s="59"/>
      <c r="MCB357" s="59"/>
      <c r="MCG357" s="59"/>
      <c r="MCY357" s="315"/>
      <c r="MCZ357" s="59"/>
      <c r="MDA357" s="59"/>
      <c r="MDB357" s="59"/>
      <c r="MDC357" s="59"/>
      <c r="MDD357" s="59"/>
      <c r="MDE357" s="59"/>
      <c r="MDF357" s="59"/>
      <c r="MDG357" s="59"/>
      <c r="MDH357" s="59"/>
      <c r="MDI357" s="59"/>
      <c r="MDN357" s="59"/>
      <c r="MDS357" s="59"/>
      <c r="MEK357" s="315"/>
      <c r="MEL357" s="59"/>
      <c r="MEM357" s="59"/>
      <c r="MEN357" s="59"/>
      <c r="MEO357" s="59"/>
      <c r="MEP357" s="59"/>
      <c r="MEQ357" s="59"/>
      <c r="MER357" s="59"/>
      <c r="MES357" s="59"/>
      <c r="MET357" s="59"/>
      <c r="MEU357" s="59"/>
      <c r="MEZ357" s="59"/>
      <c r="MFE357" s="59"/>
      <c r="MFW357" s="315"/>
      <c r="MFX357" s="59"/>
      <c r="MFY357" s="59"/>
      <c r="MFZ357" s="59"/>
      <c r="MGA357" s="59"/>
      <c r="MGB357" s="59"/>
      <c r="MGC357" s="59"/>
      <c r="MGD357" s="59"/>
      <c r="MGE357" s="59"/>
      <c r="MGF357" s="59"/>
      <c r="MGG357" s="59"/>
      <c r="MGL357" s="59"/>
      <c r="MGQ357" s="59"/>
      <c r="MHI357" s="315"/>
      <c r="MHJ357" s="59"/>
      <c r="MHK357" s="59"/>
      <c r="MHL357" s="59"/>
      <c r="MHM357" s="59"/>
      <c r="MHN357" s="59"/>
      <c r="MHO357" s="59"/>
      <c r="MHP357" s="59"/>
      <c r="MHQ357" s="59"/>
      <c r="MHR357" s="59"/>
      <c r="MHS357" s="59"/>
      <c r="MHX357" s="59"/>
      <c r="MIC357" s="59"/>
      <c r="MIU357" s="315"/>
      <c r="MIV357" s="59"/>
      <c r="MIW357" s="59"/>
      <c r="MIX357" s="59"/>
      <c r="MIY357" s="59"/>
      <c r="MIZ357" s="59"/>
      <c r="MJA357" s="59"/>
      <c r="MJB357" s="59"/>
      <c r="MJC357" s="59"/>
      <c r="MJD357" s="59"/>
      <c r="MJE357" s="59"/>
      <c r="MJJ357" s="59"/>
      <c r="MJO357" s="59"/>
      <c r="MKG357" s="315"/>
      <c r="MKH357" s="59"/>
      <c r="MKI357" s="59"/>
      <c r="MKJ357" s="59"/>
      <c r="MKK357" s="59"/>
      <c r="MKL357" s="59"/>
      <c r="MKM357" s="59"/>
      <c r="MKN357" s="59"/>
      <c r="MKO357" s="59"/>
      <c r="MKP357" s="59"/>
      <c r="MKQ357" s="59"/>
      <c r="MKV357" s="59"/>
      <c r="MLA357" s="59"/>
      <c r="MLS357" s="315"/>
      <c r="MLT357" s="59"/>
      <c r="MLU357" s="59"/>
      <c r="MLV357" s="59"/>
      <c r="MLW357" s="59"/>
      <c r="MLX357" s="59"/>
      <c r="MLY357" s="59"/>
      <c r="MLZ357" s="59"/>
      <c r="MMA357" s="59"/>
      <c r="MMB357" s="59"/>
      <c r="MMC357" s="59"/>
      <c r="MMH357" s="59"/>
      <c r="MMM357" s="59"/>
      <c r="MNE357" s="315"/>
      <c r="MNF357" s="59"/>
      <c r="MNG357" s="59"/>
      <c r="MNH357" s="59"/>
      <c r="MNI357" s="59"/>
      <c r="MNJ357" s="59"/>
      <c r="MNK357" s="59"/>
      <c r="MNL357" s="59"/>
      <c r="MNM357" s="59"/>
      <c r="MNN357" s="59"/>
      <c r="MNO357" s="59"/>
      <c r="MNT357" s="59"/>
      <c r="MNY357" s="59"/>
      <c r="MOQ357" s="315"/>
      <c r="MOR357" s="59"/>
      <c r="MOS357" s="59"/>
      <c r="MOT357" s="59"/>
      <c r="MOU357" s="59"/>
      <c r="MOV357" s="59"/>
      <c r="MOW357" s="59"/>
      <c r="MOX357" s="59"/>
      <c r="MOY357" s="59"/>
      <c r="MOZ357" s="59"/>
      <c r="MPA357" s="59"/>
      <c r="MPF357" s="59"/>
      <c r="MPK357" s="59"/>
      <c r="MQC357" s="315"/>
      <c r="MQD357" s="59"/>
      <c r="MQE357" s="59"/>
      <c r="MQF357" s="59"/>
      <c r="MQG357" s="59"/>
      <c r="MQH357" s="59"/>
      <c r="MQI357" s="59"/>
      <c r="MQJ357" s="59"/>
      <c r="MQK357" s="59"/>
      <c r="MQL357" s="59"/>
      <c r="MQM357" s="59"/>
      <c r="MQR357" s="59"/>
      <c r="MQW357" s="59"/>
      <c r="MRO357" s="315"/>
      <c r="MRP357" s="59"/>
      <c r="MRQ357" s="59"/>
      <c r="MRR357" s="59"/>
      <c r="MRS357" s="59"/>
      <c r="MRT357" s="59"/>
      <c r="MRU357" s="59"/>
      <c r="MRV357" s="59"/>
      <c r="MRW357" s="59"/>
      <c r="MRX357" s="59"/>
      <c r="MRY357" s="59"/>
      <c r="MSD357" s="59"/>
      <c r="MSI357" s="59"/>
      <c r="MTA357" s="315"/>
      <c r="MTB357" s="59"/>
      <c r="MTC357" s="59"/>
      <c r="MTD357" s="59"/>
      <c r="MTE357" s="59"/>
      <c r="MTF357" s="59"/>
      <c r="MTG357" s="59"/>
      <c r="MTH357" s="59"/>
      <c r="MTI357" s="59"/>
      <c r="MTJ357" s="59"/>
      <c r="MTK357" s="59"/>
      <c r="MTP357" s="59"/>
      <c r="MTU357" s="59"/>
      <c r="MUM357" s="315"/>
      <c r="MUN357" s="59"/>
      <c r="MUO357" s="59"/>
      <c r="MUP357" s="59"/>
      <c r="MUQ357" s="59"/>
      <c r="MUR357" s="59"/>
      <c r="MUS357" s="59"/>
      <c r="MUT357" s="59"/>
      <c r="MUU357" s="59"/>
      <c r="MUV357" s="59"/>
      <c r="MUW357" s="59"/>
      <c r="MVB357" s="59"/>
      <c r="MVG357" s="59"/>
      <c r="MVY357" s="315"/>
      <c r="MVZ357" s="59"/>
      <c r="MWA357" s="59"/>
      <c r="MWB357" s="59"/>
      <c r="MWC357" s="59"/>
      <c r="MWD357" s="59"/>
      <c r="MWE357" s="59"/>
      <c r="MWF357" s="59"/>
      <c r="MWG357" s="59"/>
      <c r="MWH357" s="59"/>
      <c r="MWI357" s="59"/>
      <c r="MWN357" s="59"/>
      <c r="MWS357" s="59"/>
      <c r="MXK357" s="315"/>
      <c r="MXL357" s="59"/>
      <c r="MXM357" s="59"/>
      <c r="MXN357" s="59"/>
      <c r="MXO357" s="59"/>
      <c r="MXP357" s="59"/>
      <c r="MXQ357" s="59"/>
      <c r="MXR357" s="59"/>
      <c r="MXS357" s="59"/>
      <c r="MXT357" s="59"/>
      <c r="MXU357" s="59"/>
      <c r="MXZ357" s="59"/>
      <c r="MYE357" s="59"/>
      <c r="MYW357" s="315"/>
      <c r="MYX357" s="59"/>
      <c r="MYY357" s="59"/>
      <c r="MYZ357" s="59"/>
      <c r="MZA357" s="59"/>
      <c r="MZB357" s="59"/>
      <c r="MZC357" s="59"/>
      <c r="MZD357" s="59"/>
      <c r="MZE357" s="59"/>
      <c r="MZF357" s="59"/>
      <c r="MZG357" s="59"/>
      <c r="MZL357" s="59"/>
      <c r="MZQ357" s="59"/>
      <c r="NAI357" s="315"/>
      <c r="NAJ357" s="59"/>
      <c r="NAK357" s="59"/>
      <c r="NAL357" s="59"/>
      <c r="NAM357" s="59"/>
      <c r="NAN357" s="59"/>
      <c r="NAO357" s="59"/>
      <c r="NAP357" s="59"/>
      <c r="NAQ357" s="59"/>
      <c r="NAR357" s="59"/>
      <c r="NAS357" s="59"/>
      <c r="NAX357" s="59"/>
      <c r="NBC357" s="59"/>
      <c r="NBU357" s="315"/>
      <c r="NBV357" s="59"/>
      <c r="NBW357" s="59"/>
      <c r="NBX357" s="59"/>
      <c r="NBY357" s="59"/>
      <c r="NBZ357" s="59"/>
      <c r="NCA357" s="59"/>
      <c r="NCB357" s="59"/>
      <c r="NCC357" s="59"/>
      <c r="NCD357" s="59"/>
      <c r="NCE357" s="59"/>
      <c r="NCJ357" s="59"/>
      <c r="NCO357" s="59"/>
      <c r="NDG357" s="315"/>
      <c r="NDH357" s="59"/>
      <c r="NDI357" s="59"/>
      <c r="NDJ357" s="59"/>
      <c r="NDK357" s="59"/>
      <c r="NDL357" s="59"/>
      <c r="NDM357" s="59"/>
      <c r="NDN357" s="59"/>
      <c r="NDO357" s="59"/>
      <c r="NDP357" s="59"/>
      <c r="NDQ357" s="59"/>
      <c r="NDV357" s="59"/>
      <c r="NEA357" s="59"/>
      <c r="NES357" s="315"/>
      <c r="NET357" s="59"/>
      <c r="NEU357" s="59"/>
      <c r="NEV357" s="59"/>
      <c r="NEW357" s="59"/>
      <c r="NEX357" s="59"/>
      <c r="NEY357" s="59"/>
      <c r="NEZ357" s="59"/>
      <c r="NFA357" s="59"/>
      <c r="NFB357" s="59"/>
      <c r="NFC357" s="59"/>
      <c r="NFH357" s="59"/>
      <c r="NFM357" s="59"/>
      <c r="NGE357" s="315"/>
      <c r="NGF357" s="59"/>
      <c r="NGG357" s="59"/>
      <c r="NGH357" s="59"/>
      <c r="NGI357" s="59"/>
      <c r="NGJ357" s="59"/>
      <c r="NGK357" s="59"/>
      <c r="NGL357" s="59"/>
      <c r="NGM357" s="59"/>
      <c r="NGN357" s="59"/>
      <c r="NGO357" s="59"/>
      <c r="NGT357" s="59"/>
      <c r="NGY357" s="59"/>
      <c r="NHQ357" s="315"/>
      <c r="NHR357" s="59"/>
      <c r="NHS357" s="59"/>
      <c r="NHT357" s="59"/>
      <c r="NHU357" s="59"/>
      <c r="NHV357" s="59"/>
      <c r="NHW357" s="59"/>
      <c r="NHX357" s="59"/>
      <c r="NHY357" s="59"/>
      <c r="NHZ357" s="59"/>
      <c r="NIA357" s="59"/>
      <c r="NIF357" s="59"/>
      <c r="NIK357" s="59"/>
      <c r="NJC357" s="315"/>
      <c r="NJD357" s="59"/>
      <c r="NJE357" s="59"/>
      <c r="NJF357" s="59"/>
      <c r="NJG357" s="59"/>
      <c r="NJH357" s="59"/>
      <c r="NJI357" s="59"/>
      <c r="NJJ357" s="59"/>
      <c r="NJK357" s="59"/>
      <c r="NJL357" s="59"/>
      <c r="NJM357" s="59"/>
      <c r="NJR357" s="59"/>
      <c r="NJW357" s="59"/>
      <c r="NKO357" s="315"/>
      <c r="NKP357" s="59"/>
      <c r="NKQ357" s="59"/>
      <c r="NKR357" s="59"/>
      <c r="NKS357" s="59"/>
      <c r="NKT357" s="59"/>
      <c r="NKU357" s="59"/>
      <c r="NKV357" s="59"/>
      <c r="NKW357" s="59"/>
      <c r="NKX357" s="59"/>
      <c r="NKY357" s="59"/>
      <c r="NLD357" s="59"/>
      <c r="NLI357" s="59"/>
      <c r="NMA357" s="315"/>
      <c r="NMB357" s="59"/>
      <c r="NMC357" s="59"/>
      <c r="NMD357" s="59"/>
      <c r="NME357" s="59"/>
      <c r="NMF357" s="59"/>
      <c r="NMG357" s="59"/>
      <c r="NMH357" s="59"/>
      <c r="NMI357" s="59"/>
      <c r="NMJ357" s="59"/>
      <c r="NMK357" s="59"/>
      <c r="NMP357" s="59"/>
      <c r="NMU357" s="59"/>
      <c r="NNM357" s="315"/>
      <c r="NNN357" s="59"/>
      <c r="NNO357" s="59"/>
      <c r="NNP357" s="59"/>
      <c r="NNQ357" s="59"/>
      <c r="NNR357" s="59"/>
      <c r="NNS357" s="59"/>
      <c r="NNT357" s="59"/>
      <c r="NNU357" s="59"/>
      <c r="NNV357" s="59"/>
      <c r="NNW357" s="59"/>
      <c r="NOB357" s="59"/>
      <c r="NOG357" s="59"/>
      <c r="NOY357" s="315"/>
      <c r="NOZ357" s="59"/>
      <c r="NPA357" s="59"/>
      <c r="NPB357" s="59"/>
      <c r="NPC357" s="59"/>
      <c r="NPD357" s="59"/>
      <c r="NPE357" s="59"/>
      <c r="NPF357" s="59"/>
      <c r="NPG357" s="59"/>
      <c r="NPH357" s="59"/>
      <c r="NPI357" s="59"/>
      <c r="NPN357" s="59"/>
      <c r="NPS357" s="59"/>
      <c r="NQK357" s="315"/>
      <c r="NQL357" s="59"/>
      <c r="NQM357" s="59"/>
      <c r="NQN357" s="59"/>
      <c r="NQO357" s="59"/>
      <c r="NQP357" s="59"/>
      <c r="NQQ357" s="59"/>
      <c r="NQR357" s="59"/>
      <c r="NQS357" s="59"/>
      <c r="NQT357" s="59"/>
      <c r="NQU357" s="59"/>
      <c r="NQZ357" s="59"/>
      <c r="NRE357" s="59"/>
      <c r="NRW357" s="315"/>
      <c r="NRX357" s="59"/>
      <c r="NRY357" s="59"/>
      <c r="NRZ357" s="59"/>
      <c r="NSA357" s="59"/>
      <c r="NSB357" s="59"/>
      <c r="NSC357" s="59"/>
      <c r="NSD357" s="59"/>
      <c r="NSE357" s="59"/>
      <c r="NSF357" s="59"/>
      <c r="NSG357" s="59"/>
      <c r="NSL357" s="59"/>
      <c r="NSQ357" s="59"/>
      <c r="NTI357" s="315"/>
      <c r="NTJ357" s="59"/>
      <c r="NTK357" s="59"/>
      <c r="NTL357" s="59"/>
      <c r="NTM357" s="59"/>
      <c r="NTN357" s="59"/>
      <c r="NTO357" s="59"/>
      <c r="NTP357" s="59"/>
      <c r="NTQ357" s="59"/>
      <c r="NTR357" s="59"/>
      <c r="NTS357" s="59"/>
      <c r="NTX357" s="59"/>
      <c r="NUC357" s="59"/>
      <c r="NUU357" s="315"/>
      <c r="NUV357" s="59"/>
      <c r="NUW357" s="59"/>
      <c r="NUX357" s="59"/>
      <c r="NUY357" s="59"/>
      <c r="NUZ357" s="59"/>
      <c r="NVA357" s="59"/>
      <c r="NVB357" s="59"/>
      <c r="NVC357" s="59"/>
      <c r="NVD357" s="59"/>
      <c r="NVE357" s="59"/>
      <c r="NVJ357" s="59"/>
      <c r="NVO357" s="59"/>
      <c r="NWG357" s="315"/>
      <c r="NWH357" s="59"/>
      <c r="NWI357" s="59"/>
      <c r="NWJ357" s="59"/>
      <c r="NWK357" s="59"/>
      <c r="NWL357" s="59"/>
      <c r="NWM357" s="59"/>
      <c r="NWN357" s="59"/>
      <c r="NWO357" s="59"/>
      <c r="NWP357" s="59"/>
      <c r="NWQ357" s="59"/>
      <c r="NWV357" s="59"/>
      <c r="NXA357" s="59"/>
      <c r="NXS357" s="315"/>
      <c r="NXT357" s="59"/>
      <c r="NXU357" s="59"/>
      <c r="NXV357" s="59"/>
      <c r="NXW357" s="59"/>
      <c r="NXX357" s="59"/>
      <c r="NXY357" s="59"/>
      <c r="NXZ357" s="59"/>
      <c r="NYA357" s="59"/>
      <c r="NYB357" s="59"/>
      <c r="NYC357" s="59"/>
      <c r="NYH357" s="59"/>
      <c r="NYM357" s="59"/>
      <c r="NZE357" s="315"/>
      <c r="NZF357" s="59"/>
      <c r="NZG357" s="59"/>
      <c r="NZH357" s="59"/>
      <c r="NZI357" s="59"/>
      <c r="NZJ357" s="59"/>
      <c r="NZK357" s="59"/>
      <c r="NZL357" s="59"/>
      <c r="NZM357" s="59"/>
      <c r="NZN357" s="59"/>
      <c r="NZO357" s="59"/>
      <c r="NZT357" s="59"/>
      <c r="NZY357" s="59"/>
      <c r="OAQ357" s="315"/>
      <c r="OAR357" s="59"/>
      <c r="OAS357" s="59"/>
      <c r="OAT357" s="59"/>
      <c r="OAU357" s="59"/>
      <c r="OAV357" s="59"/>
      <c r="OAW357" s="59"/>
      <c r="OAX357" s="59"/>
      <c r="OAY357" s="59"/>
      <c r="OAZ357" s="59"/>
      <c r="OBA357" s="59"/>
      <c r="OBF357" s="59"/>
      <c r="OBK357" s="59"/>
      <c r="OCC357" s="315"/>
      <c r="OCD357" s="59"/>
      <c r="OCE357" s="59"/>
      <c r="OCF357" s="59"/>
      <c r="OCG357" s="59"/>
      <c r="OCH357" s="59"/>
      <c r="OCI357" s="59"/>
      <c r="OCJ357" s="59"/>
      <c r="OCK357" s="59"/>
      <c r="OCL357" s="59"/>
      <c r="OCM357" s="59"/>
      <c r="OCR357" s="59"/>
      <c r="OCW357" s="59"/>
      <c r="ODO357" s="315"/>
      <c r="ODP357" s="59"/>
      <c r="ODQ357" s="59"/>
      <c r="ODR357" s="59"/>
      <c r="ODS357" s="59"/>
      <c r="ODT357" s="59"/>
      <c r="ODU357" s="59"/>
      <c r="ODV357" s="59"/>
      <c r="ODW357" s="59"/>
      <c r="ODX357" s="59"/>
      <c r="ODY357" s="59"/>
      <c r="OED357" s="59"/>
      <c r="OEI357" s="59"/>
      <c r="OFA357" s="315"/>
      <c r="OFB357" s="59"/>
      <c r="OFC357" s="59"/>
      <c r="OFD357" s="59"/>
      <c r="OFE357" s="59"/>
      <c r="OFF357" s="59"/>
      <c r="OFG357" s="59"/>
      <c r="OFH357" s="59"/>
      <c r="OFI357" s="59"/>
      <c r="OFJ357" s="59"/>
      <c r="OFK357" s="59"/>
      <c r="OFP357" s="59"/>
      <c r="OFU357" s="59"/>
      <c r="OGM357" s="315"/>
      <c r="OGN357" s="59"/>
      <c r="OGO357" s="59"/>
      <c r="OGP357" s="59"/>
      <c r="OGQ357" s="59"/>
      <c r="OGR357" s="59"/>
      <c r="OGS357" s="59"/>
      <c r="OGT357" s="59"/>
      <c r="OGU357" s="59"/>
      <c r="OGV357" s="59"/>
      <c r="OGW357" s="59"/>
      <c r="OHB357" s="59"/>
      <c r="OHG357" s="59"/>
      <c r="OHY357" s="315"/>
      <c r="OHZ357" s="59"/>
      <c r="OIA357" s="59"/>
      <c r="OIB357" s="59"/>
      <c r="OIC357" s="59"/>
      <c r="OID357" s="59"/>
      <c r="OIE357" s="59"/>
      <c r="OIF357" s="59"/>
      <c r="OIG357" s="59"/>
      <c r="OIH357" s="59"/>
      <c r="OII357" s="59"/>
      <c r="OIN357" s="59"/>
      <c r="OIS357" s="59"/>
      <c r="OJK357" s="315"/>
      <c r="OJL357" s="59"/>
      <c r="OJM357" s="59"/>
      <c r="OJN357" s="59"/>
      <c r="OJO357" s="59"/>
      <c r="OJP357" s="59"/>
      <c r="OJQ357" s="59"/>
      <c r="OJR357" s="59"/>
      <c r="OJS357" s="59"/>
      <c r="OJT357" s="59"/>
      <c r="OJU357" s="59"/>
      <c r="OJZ357" s="59"/>
      <c r="OKE357" s="59"/>
      <c r="OKW357" s="315"/>
      <c r="OKX357" s="59"/>
      <c r="OKY357" s="59"/>
      <c r="OKZ357" s="59"/>
      <c r="OLA357" s="59"/>
      <c r="OLB357" s="59"/>
      <c r="OLC357" s="59"/>
      <c r="OLD357" s="59"/>
      <c r="OLE357" s="59"/>
      <c r="OLF357" s="59"/>
      <c r="OLG357" s="59"/>
      <c r="OLL357" s="59"/>
      <c r="OLQ357" s="59"/>
      <c r="OMI357" s="315"/>
      <c r="OMJ357" s="59"/>
      <c r="OMK357" s="59"/>
      <c r="OML357" s="59"/>
      <c r="OMM357" s="59"/>
      <c r="OMN357" s="59"/>
      <c r="OMO357" s="59"/>
      <c r="OMP357" s="59"/>
      <c r="OMQ357" s="59"/>
      <c r="OMR357" s="59"/>
      <c r="OMS357" s="59"/>
      <c r="OMX357" s="59"/>
      <c r="ONC357" s="59"/>
      <c r="ONU357" s="315"/>
      <c r="ONV357" s="59"/>
      <c r="ONW357" s="59"/>
      <c r="ONX357" s="59"/>
      <c r="ONY357" s="59"/>
      <c r="ONZ357" s="59"/>
      <c r="OOA357" s="59"/>
      <c r="OOB357" s="59"/>
      <c r="OOC357" s="59"/>
      <c r="OOD357" s="59"/>
      <c r="OOE357" s="59"/>
      <c r="OOJ357" s="59"/>
      <c r="OOO357" s="59"/>
      <c r="OPG357" s="315"/>
      <c r="OPH357" s="59"/>
      <c r="OPI357" s="59"/>
      <c r="OPJ357" s="59"/>
      <c r="OPK357" s="59"/>
      <c r="OPL357" s="59"/>
      <c r="OPM357" s="59"/>
      <c r="OPN357" s="59"/>
      <c r="OPO357" s="59"/>
      <c r="OPP357" s="59"/>
      <c r="OPQ357" s="59"/>
      <c r="OPV357" s="59"/>
      <c r="OQA357" s="59"/>
      <c r="OQS357" s="315"/>
      <c r="OQT357" s="59"/>
      <c r="OQU357" s="59"/>
      <c r="OQV357" s="59"/>
      <c r="OQW357" s="59"/>
      <c r="OQX357" s="59"/>
      <c r="OQY357" s="59"/>
      <c r="OQZ357" s="59"/>
      <c r="ORA357" s="59"/>
      <c r="ORB357" s="59"/>
      <c r="ORC357" s="59"/>
      <c r="ORH357" s="59"/>
      <c r="ORM357" s="59"/>
      <c r="OSE357" s="315"/>
      <c r="OSF357" s="59"/>
      <c r="OSG357" s="59"/>
      <c r="OSH357" s="59"/>
      <c r="OSI357" s="59"/>
      <c r="OSJ357" s="59"/>
      <c r="OSK357" s="59"/>
      <c r="OSL357" s="59"/>
      <c r="OSM357" s="59"/>
      <c r="OSN357" s="59"/>
      <c r="OSO357" s="59"/>
      <c r="OST357" s="59"/>
      <c r="OSY357" s="59"/>
      <c r="OTQ357" s="315"/>
      <c r="OTR357" s="59"/>
      <c r="OTS357" s="59"/>
      <c r="OTT357" s="59"/>
      <c r="OTU357" s="59"/>
      <c r="OTV357" s="59"/>
      <c r="OTW357" s="59"/>
      <c r="OTX357" s="59"/>
      <c r="OTY357" s="59"/>
      <c r="OTZ357" s="59"/>
      <c r="OUA357" s="59"/>
      <c r="OUF357" s="59"/>
      <c r="OUK357" s="59"/>
      <c r="OVC357" s="315"/>
      <c r="OVD357" s="59"/>
      <c r="OVE357" s="59"/>
      <c r="OVF357" s="59"/>
      <c r="OVG357" s="59"/>
      <c r="OVH357" s="59"/>
      <c r="OVI357" s="59"/>
      <c r="OVJ357" s="59"/>
      <c r="OVK357" s="59"/>
      <c r="OVL357" s="59"/>
      <c r="OVM357" s="59"/>
      <c r="OVR357" s="59"/>
      <c r="OVW357" s="59"/>
      <c r="OWO357" s="315"/>
      <c r="OWP357" s="59"/>
      <c r="OWQ357" s="59"/>
      <c r="OWR357" s="59"/>
      <c r="OWS357" s="59"/>
      <c r="OWT357" s="59"/>
      <c r="OWU357" s="59"/>
      <c r="OWV357" s="59"/>
      <c r="OWW357" s="59"/>
      <c r="OWX357" s="59"/>
      <c r="OWY357" s="59"/>
      <c r="OXD357" s="59"/>
      <c r="OXI357" s="59"/>
      <c r="OYA357" s="315"/>
      <c r="OYB357" s="59"/>
      <c r="OYC357" s="59"/>
      <c r="OYD357" s="59"/>
      <c r="OYE357" s="59"/>
      <c r="OYF357" s="59"/>
      <c r="OYG357" s="59"/>
      <c r="OYH357" s="59"/>
      <c r="OYI357" s="59"/>
      <c r="OYJ357" s="59"/>
      <c r="OYK357" s="59"/>
      <c r="OYP357" s="59"/>
      <c r="OYU357" s="59"/>
      <c r="OZM357" s="315"/>
      <c r="OZN357" s="59"/>
      <c r="OZO357" s="59"/>
      <c r="OZP357" s="59"/>
      <c r="OZQ357" s="59"/>
      <c r="OZR357" s="59"/>
      <c r="OZS357" s="59"/>
      <c r="OZT357" s="59"/>
      <c r="OZU357" s="59"/>
      <c r="OZV357" s="59"/>
      <c r="OZW357" s="59"/>
      <c r="PAB357" s="59"/>
      <c r="PAG357" s="59"/>
      <c r="PAY357" s="315"/>
      <c r="PAZ357" s="59"/>
      <c r="PBA357" s="59"/>
      <c r="PBB357" s="59"/>
      <c r="PBC357" s="59"/>
      <c r="PBD357" s="59"/>
      <c r="PBE357" s="59"/>
      <c r="PBF357" s="59"/>
      <c r="PBG357" s="59"/>
      <c r="PBH357" s="59"/>
      <c r="PBI357" s="59"/>
      <c r="PBN357" s="59"/>
      <c r="PBS357" s="59"/>
      <c r="PCK357" s="315"/>
      <c r="PCL357" s="59"/>
      <c r="PCM357" s="59"/>
      <c r="PCN357" s="59"/>
      <c r="PCO357" s="59"/>
      <c r="PCP357" s="59"/>
      <c r="PCQ357" s="59"/>
      <c r="PCR357" s="59"/>
      <c r="PCS357" s="59"/>
      <c r="PCT357" s="59"/>
      <c r="PCU357" s="59"/>
      <c r="PCZ357" s="59"/>
      <c r="PDE357" s="59"/>
      <c r="PDW357" s="315"/>
      <c r="PDX357" s="59"/>
      <c r="PDY357" s="59"/>
      <c r="PDZ357" s="59"/>
      <c r="PEA357" s="59"/>
      <c r="PEB357" s="59"/>
      <c r="PEC357" s="59"/>
      <c r="PED357" s="59"/>
      <c r="PEE357" s="59"/>
      <c r="PEF357" s="59"/>
      <c r="PEG357" s="59"/>
      <c r="PEL357" s="59"/>
      <c r="PEQ357" s="59"/>
      <c r="PFI357" s="315"/>
      <c r="PFJ357" s="59"/>
      <c r="PFK357" s="59"/>
      <c r="PFL357" s="59"/>
      <c r="PFM357" s="59"/>
      <c r="PFN357" s="59"/>
      <c r="PFO357" s="59"/>
      <c r="PFP357" s="59"/>
      <c r="PFQ357" s="59"/>
      <c r="PFR357" s="59"/>
      <c r="PFS357" s="59"/>
      <c r="PFX357" s="59"/>
      <c r="PGC357" s="59"/>
      <c r="PGU357" s="315"/>
      <c r="PGV357" s="59"/>
      <c r="PGW357" s="59"/>
      <c r="PGX357" s="59"/>
      <c r="PGY357" s="59"/>
      <c r="PGZ357" s="59"/>
      <c r="PHA357" s="59"/>
      <c r="PHB357" s="59"/>
      <c r="PHC357" s="59"/>
      <c r="PHD357" s="59"/>
      <c r="PHE357" s="59"/>
      <c r="PHJ357" s="59"/>
      <c r="PHO357" s="59"/>
      <c r="PIG357" s="315"/>
      <c r="PIH357" s="59"/>
      <c r="PII357" s="59"/>
      <c r="PIJ357" s="59"/>
      <c r="PIK357" s="59"/>
      <c r="PIL357" s="59"/>
      <c r="PIM357" s="59"/>
      <c r="PIN357" s="59"/>
      <c r="PIO357" s="59"/>
      <c r="PIP357" s="59"/>
      <c r="PIQ357" s="59"/>
      <c r="PIV357" s="59"/>
      <c r="PJA357" s="59"/>
      <c r="PJS357" s="315"/>
      <c r="PJT357" s="59"/>
      <c r="PJU357" s="59"/>
      <c r="PJV357" s="59"/>
      <c r="PJW357" s="59"/>
      <c r="PJX357" s="59"/>
      <c r="PJY357" s="59"/>
      <c r="PJZ357" s="59"/>
      <c r="PKA357" s="59"/>
      <c r="PKB357" s="59"/>
      <c r="PKC357" s="59"/>
      <c r="PKH357" s="59"/>
      <c r="PKM357" s="59"/>
      <c r="PLE357" s="315"/>
      <c r="PLF357" s="59"/>
      <c r="PLG357" s="59"/>
      <c r="PLH357" s="59"/>
      <c r="PLI357" s="59"/>
      <c r="PLJ357" s="59"/>
      <c r="PLK357" s="59"/>
      <c r="PLL357" s="59"/>
      <c r="PLM357" s="59"/>
      <c r="PLN357" s="59"/>
      <c r="PLO357" s="59"/>
      <c r="PLT357" s="59"/>
      <c r="PLY357" s="59"/>
      <c r="PMQ357" s="315"/>
      <c r="PMR357" s="59"/>
      <c r="PMS357" s="59"/>
      <c r="PMT357" s="59"/>
      <c r="PMU357" s="59"/>
      <c r="PMV357" s="59"/>
      <c r="PMW357" s="59"/>
      <c r="PMX357" s="59"/>
      <c r="PMY357" s="59"/>
      <c r="PMZ357" s="59"/>
      <c r="PNA357" s="59"/>
      <c r="PNF357" s="59"/>
      <c r="PNK357" s="59"/>
      <c r="POC357" s="315"/>
      <c r="POD357" s="59"/>
      <c r="POE357" s="59"/>
      <c r="POF357" s="59"/>
      <c r="POG357" s="59"/>
      <c r="POH357" s="59"/>
      <c r="POI357" s="59"/>
      <c r="POJ357" s="59"/>
      <c r="POK357" s="59"/>
      <c r="POL357" s="59"/>
      <c r="POM357" s="59"/>
      <c r="POR357" s="59"/>
      <c r="POW357" s="59"/>
      <c r="PPO357" s="315"/>
      <c r="PPP357" s="59"/>
      <c r="PPQ357" s="59"/>
      <c r="PPR357" s="59"/>
      <c r="PPS357" s="59"/>
      <c r="PPT357" s="59"/>
      <c r="PPU357" s="59"/>
      <c r="PPV357" s="59"/>
      <c r="PPW357" s="59"/>
      <c r="PPX357" s="59"/>
      <c r="PPY357" s="59"/>
      <c r="PQD357" s="59"/>
      <c r="PQI357" s="59"/>
      <c r="PRA357" s="315"/>
      <c r="PRB357" s="59"/>
      <c r="PRC357" s="59"/>
      <c r="PRD357" s="59"/>
      <c r="PRE357" s="59"/>
      <c r="PRF357" s="59"/>
      <c r="PRG357" s="59"/>
      <c r="PRH357" s="59"/>
      <c r="PRI357" s="59"/>
      <c r="PRJ357" s="59"/>
      <c r="PRK357" s="59"/>
      <c r="PRP357" s="59"/>
      <c r="PRU357" s="59"/>
      <c r="PSM357" s="315"/>
      <c r="PSN357" s="59"/>
      <c r="PSO357" s="59"/>
      <c r="PSP357" s="59"/>
      <c r="PSQ357" s="59"/>
      <c r="PSR357" s="59"/>
      <c r="PSS357" s="59"/>
      <c r="PST357" s="59"/>
      <c r="PSU357" s="59"/>
      <c r="PSV357" s="59"/>
      <c r="PSW357" s="59"/>
      <c r="PTB357" s="59"/>
      <c r="PTG357" s="59"/>
      <c r="PTY357" s="315"/>
      <c r="PTZ357" s="59"/>
      <c r="PUA357" s="59"/>
      <c r="PUB357" s="59"/>
      <c r="PUC357" s="59"/>
      <c r="PUD357" s="59"/>
      <c r="PUE357" s="59"/>
      <c r="PUF357" s="59"/>
      <c r="PUG357" s="59"/>
      <c r="PUH357" s="59"/>
      <c r="PUI357" s="59"/>
      <c r="PUN357" s="59"/>
      <c r="PUS357" s="59"/>
      <c r="PVK357" s="315"/>
      <c r="PVL357" s="59"/>
      <c r="PVM357" s="59"/>
      <c r="PVN357" s="59"/>
      <c r="PVO357" s="59"/>
      <c r="PVP357" s="59"/>
      <c r="PVQ357" s="59"/>
      <c r="PVR357" s="59"/>
      <c r="PVS357" s="59"/>
      <c r="PVT357" s="59"/>
      <c r="PVU357" s="59"/>
      <c r="PVZ357" s="59"/>
      <c r="PWE357" s="59"/>
      <c r="PWW357" s="315"/>
      <c r="PWX357" s="59"/>
      <c r="PWY357" s="59"/>
      <c r="PWZ357" s="59"/>
      <c r="PXA357" s="59"/>
      <c r="PXB357" s="59"/>
      <c r="PXC357" s="59"/>
      <c r="PXD357" s="59"/>
      <c r="PXE357" s="59"/>
      <c r="PXF357" s="59"/>
      <c r="PXG357" s="59"/>
      <c r="PXL357" s="59"/>
      <c r="PXQ357" s="59"/>
      <c r="PYI357" s="315"/>
      <c r="PYJ357" s="59"/>
      <c r="PYK357" s="59"/>
      <c r="PYL357" s="59"/>
      <c r="PYM357" s="59"/>
      <c r="PYN357" s="59"/>
      <c r="PYO357" s="59"/>
      <c r="PYP357" s="59"/>
      <c r="PYQ357" s="59"/>
      <c r="PYR357" s="59"/>
      <c r="PYS357" s="59"/>
      <c r="PYX357" s="59"/>
      <c r="PZC357" s="59"/>
      <c r="PZU357" s="315"/>
      <c r="PZV357" s="59"/>
      <c r="PZW357" s="59"/>
      <c r="PZX357" s="59"/>
      <c r="PZY357" s="59"/>
      <c r="PZZ357" s="59"/>
      <c r="QAA357" s="59"/>
      <c r="QAB357" s="59"/>
      <c r="QAC357" s="59"/>
      <c r="QAD357" s="59"/>
      <c r="QAE357" s="59"/>
      <c r="QAJ357" s="59"/>
      <c r="QAO357" s="59"/>
      <c r="QBG357" s="315"/>
      <c r="QBH357" s="59"/>
      <c r="QBI357" s="59"/>
      <c r="QBJ357" s="59"/>
      <c r="QBK357" s="59"/>
      <c r="QBL357" s="59"/>
      <c r="QBM357" s="59"/>
      <c r="QBN357" s="59"/>
      <c r="QBO357" s="59"/>
      <c r="QBP357" s="59"/>
      <c r="QBQ357" s="59"/>
      <c r="QBV357" s="59"/>
      <c r="QCA357" s="59"/>
      <c r="QCS357" s="315"/>
      <c r="QCT357" s="59"/>
      <c r="QCU357" s="59"/>
      <c r="QCV357" s="59"/>
      <c r="QCW357" s="59"/>
      <c r="QCX357" s="59"/>
      <c r="QCY357" s="59"/>
      <c r="QCZ357" s="59"/>
      <c r="QDA357" s="59"/>
      <c r="QDB357" s="59"/>
      <c r="QDC357" s="59"/>
      <c r="QDH357" s="59"/>
      <c r="QDM357" s="59"/>
      <c r="QEE357" s="315"/>
      <c r="QEF357" s="59"/>
      <c r="QEG357" s="59"/>
      <c r="QEH357" s="59"/>
      <c r="QEI357" s="59"/>
      <c r="QEJ357" s="59"/>
      <c r="QEK357" s="59"/>
      <c r="QEL357" s="59"/>
      <c r="QEM357" s="59"/>
      <c r="QEN357" s="59"/>
      <c r="QEO357" s="59"/>
      <c r="QET357" s="59"/>
      <c r="QEY357" s="59"/>
      <c r="QFQ357" s="315"/>
      <c r="QFR357" s="59"/>
      <c r="QFS357" s="59"/>
      <c r="QFT357" s="59"/>
      <c r="QFU357" s="59"/>
      <c r="QFV357" s="59"/>
      <c r="QFW357" s="59"/>
      <c r="QFX357" s="59"/>
      <c r="QFY357" s="59"/>
      <c r="QFZ357" s="59"/>
      <c r="QGA357" s="59"/>
      <c r="QGF357" s="59"/>
      <c r="QGK357" s="59"/>
      <c r="QHC357" s="315"/>
      <c r="QHD357" s="59"/>
      <c r="QHE357" s="59"/>
      <c r="QHF357" s="59"/>
      <c r="QHG357" s="59"/>
      <c r="QHH357" s="59"/>
      <c r="QHI357" s="59"/>
      <c r="QHJ357" s="59"/>
      <c r="QHK357" s="59"/>
      <c r="QHL357" s="59"/>
      <c r="QHM357" s="59"/>
      <c r="QHR357" s="59"/>
      <c r="QHW357" s="59"/>
      <c r="QIO357" s="315"/>
      <c r="QIP357" s="59"/>
      <c r="QIQ357" s="59"/>
      <c r="QIR357" s="59"/>
      <c r="QIS357" s="59"/>
      <c r="QIT357" s="59"/>
      <c r="QIU357" s="59"/>
      <c r="QIV357" s="59"/>
      <c r="QIW357" s="59"/>
      <c r="QIX357" s="59"/>
      <c r="QIY357" s="59"/>
      <c r="QJD357" s="59"/>
      <c r="QJI357" s="59"/>
      <c r="QKA357" s="315"/>
      <c r="QKB357" s="59"/>
      <c r="QKC357" s="59"/>
      <c r="QKD357" s="59"/>
      <c r="QKE357" s="59"/>
      <c r="QKF357" s="59"/>
      <c r="QKG357" s="59"/>
      <c r="QKH357" s="59"/>
      <c r="QKI357" s="59"/>
      <c r="QKJ357" s="59"/>
      <c r="QKK357" s="59"/>
      <c r="QKP357" s="59"/>
      <c r="QKU357" s="59"/>
      <c r="QLM357" s="315"/>
      <c r="QLN357" s="59"/>
      <c r="QLO357" s="59"/>
      <c r="QLP357" s="59"/>
      <c r="QLQ357" s="59"/>
      <c r="QLR357" s="59"/>
      <c r="QLS357" s="59"/>
      <c r="QLT357" s="59"/>
      <c r="QLU357" s="59"/>
      <c r="QLV357" s="59"/>
      <c r="QLW357" s="59"/>
      <c r="QMB357" s="59"/>
      <c r="QMG357" s="59"/>
      <c r="QMY357" s="315"/>
      <c r="QMZ357" s="59"/>
      <c r="QNA357" s="59"/>
      <c r="QNB357" s="59"/>
      <c r="QNC357" s="59"/>
      <c r="QND357" s="59"/>
      <c r="QNE357" s="59"/>
      <c r="QNF357" s="59"/>
      <c r="QNG357" s="59"/>
      <c r="QNH357" s="59"/>
      <c r="QNI357" s="59"/>
      <c r="QNN357" s="59"/>
      <c r="QNS357" s="59"/>
      <c r="QOK357" s="315"/>
      <c r="QOL357" s="59"/>
      <c r="QOM357" s="59"/>
      <c r="QON357" s="59"/>
      <c r="QOO357" s="59"/>
      <c r="QOP357" s="59"/>
      <c r="QOQ357" s="59"/>
      <c r="QOR357" s="59"/>
      <c r="QOS357" s="59"/>
      <c r="QOT357" s="59"/>
      <c r="QOU357" s="59"/>
      <c r="QOZ357" s="59"/>
      <c r="QPE357" s="59"/>
      <c r="QPW357" s="315"/>
      <c r="QPX357" s="59"/>
      <c r="QPY357" s="59"/>
      <c r="QPZ357" s="59"/>
      <c r="QQA357" s="59"/>
      <c r="QQB357" s="59"/>
      <c r="QQC357" s="59"/>
      <c r="QQD357" s="59"/>
      <c r="QQE357" s="59"/>
      <c r="QQF357" s="59"/>
      <c r="QQG357" s="59"/>
      <c r="QQL357" s="59"/>
      <c r="QQQ357" s="59"/>
      <c r="QRI357" s="315"/>
      <c r="QRJ357" s="59"/>
      <c r="QRK357" s="59"/>
      <c r="QRL357" s="59"/>
      <c r="QRM357" s="59"/>
      <c r="QRN357" s="59"/>
      <c r="QRO357" s="59"/>
      <c r="QRP357" s="59"/>
      <c r="QRQ357" s="59"/>
      <c r="QRR357" s="59"/>
      <c r="QRS357" s="59"/>
      <c r="QRX357" s="59"/>
      <c r="QSC357" s="59"/>
      <c r="QSU357" s="315"/>
      <c r="QSV357" s="59"/>
      <c r="QSW357" s="59"/>
      <c r="QSX357" s="59"/>
      <c r="QSY357" s="59"/>
      <c r="QSZ357" s="59"/>
      <c r="QTA357" s="59"/>
      <c r="QTB357" s="59"/>
      <c r="QTC357" s="59"/>
      <c r="QTD357" s="59"/>
      <c r="QTE357" s="59"/>
      <c r="QTJ357" s="59"/>
      <c r="QTO357" s="59"/>
      <c r="QUG357" s="315"/>
      <c r="QUH357" s="59"/>
      <c r="QUI357" s="59"/>
      <c r="QUJ357" s="59"/>
      <c r="QUK357" s="59"/>
      <c r="QUL357" s="59"/>
      <c r="QUM357" s="59"/>
      <c r="QUN357" s="59"/>
      <c r="QUO357" s="59"/>
      <c r="QUP357" s="59"/>
      <c r="QUQ357" s="59"/>
      <c r="QUV357" s="59"/>
      <c r="QVA357" s="59"/>
      <c r="QVS357" s="315"/>
      <c r="QVT357" s="59"/>
      <c r="QVU357" s="59"/>
      <c r="QVV357" s="59"/>
      <c r="QVW357" s="59"/>
      <c r="QVX357" s="59"/>
      <c r="QVY357" s="59"/>
      <c r="QVZ357" s="59"/>
      <c r="QWA357" s="59"/>
      <c r="QWB357" s="59"/>
      <c r="QWC357" s="59"/>
      <c r="QWH357" s="59"/>
      <c r="QWM357" s="59"/>
      <c r="QXE357" s="315"/>
      <c r="QXF357" s="59"/>
      <c r="QXG357" s="59"/>
      <c r="QXH357" s="59"/>
      <c r="QXI357" s="59"/>
      <c r="QXJ357" s="59"/>
      <c r="QXK357" s="59"/>
      <c r="QXL357" s="59"/>
      <c r="QXM357" s="59"/>
      <c r="QXN357" s="59"/>
      <c r="QXO357" s="59"/>
      <c r="QXT357" s="59"/>
      <c r="QXY357" s="59"/>
      <c r="QYQ357" s="315"/>
      <c r="QYR357" s="59"/>
      <c r="QYS357" s="59"/>
      <c r="QYT357" s="59"/>
      <c r="QYU357" s="59"/>
      <c r="QYV357" s="59"/>
      <c r="QYW357" s="59"/>
      <c r="QYX357" s="59"/>
      <c r="QYY357" s="59"/>
      <c r="QYZ357" s="59"/>
      <c r="QZA357" s="59"/>
      <c r="QZF357" s="59"/>
      <c r="QZK357" s="59"/>
      <c r="RAC357" s="315"/>
      <c r="RAD357" s="59"/>
      <c r="RAE357" s="59"/>
      <c r="RAF357" s="59"/>
      <c r="RAG357" s="59"/>
      <c r="RAH357" s="59"/>
      <c r="RAI357" s="59"/>
      <c r="RAJ357" s="59"/>
      <c r="RAK357" s="59"/>
      <c r="RAL357" s="59"/>
      <c r="RAM357" s="59"/>
      <c r="RAR357" s="59"/>
      <c r="RAW357" s="59"/>
      <c r="RBO357" s="315"/>
      <c r="RBP357" s="59"/>
      <c r="RBQ357" s="59"/>
      <c r="RBR357" s="59"/>
      <c r="RBS357" s="59"/>
      <c r="RBT357" s="59"/>
      <c r="RBU357" s="59"/>
      <c r="RBV357" s="59"/>
      <c r="RBW357" s="59"/>
      <c r="RBX357" s="59"/>
      <c r="RBY357" s="59"/>
      <c r="RCD357" s="59"/>
      <c r="RCI357" s="59"/>
      <c r="RDA357" s="315"/>
      <c r="RDB357" s="59"/>
      <c r="RDC357" s="59"/>
      <c r="RDD357" s="59"/>
      <c r="RDE357" s="59"/>
      <c r="RDF357" s="59"/>
      <c r="RDG357" s="59"/>
      <c r="RDH357" s="59"/>
      <c r="RDI357" s="59"/>
      <c r="RDJ357" s="59"/>
      <c r="RDK357" s="59"/>
      <c r="RDP357" s="59"/>
      <c r="RDU357" s="59"/>
      <c r="REM357" s="315"/>
      <c r="REN357" s="59"/>
      <c r="REO357" s="59"/>
      <c r="REP357" s="59"/>
      <c r="REQ357" s="59"/>
      <c r="RER357" s="59"/>
      <c r="RES357" s="59"/>
      <c r="RET357" s="59"/>
      <c r="REU357" s="59"/>
      <c r="REV357" s="59"/>
      <c r="REW357" s="59"/>
      <c r="RFB357" s="59"/>
      <c r="RFG357" s="59"/>
      <c r="RFY357" s="315"/>
      <c r="RFZ357" s="59"/>
      <c r="RGA357" s="59"/>
      <c r="RGB357" s="59"/>
      <c r="RGC357" s="59"/>
      <c r="RGD357" s="59"/>
      <c r="RGE357" s="59"/>
      <c r="RGF357" s="59"/>
      <c r="RGG357" s="59"/>
      <c r="RGH357" s="59"/>
      <c r="RGI357" s="59"/>
      <c r="RGN357" s="59"/>
      <c r="RGS357" s="59"/>
      <c r="RHK357" s="315"/>
      <c r="RHL357" s="59"/>
      <c r="RHM357" s="59"/>
      <c r="RHN357" s="59"/>
      <c r="RHO357" s="59"/>
      <c r="RHP357" s="59"/>
      <c r="RHQ357" s="59"/>
      <c r="RHR357" s="59"/>
      <c r="RHS357" s="59"/>
      <c r="RHT357" s="59"/>
      <c r="RHU357" s="59"/>
      <c r="RHZ357" s="59"/>
      <c r="RIE357" s="59"/>
      <c r="RIW357" s="315"/>
      <c r="RIX357" s="59"/>
      <c r="RIY357" s="59"/>
      <c r="RIZ357" s="59"/>
      <c r="RJA357" s="59"/>
      <c r="RJB357" s="59"/>
      <c r="RJC357" s="59"/>
      <c r="RJD357" s="59"/>
      <c r="RJE357" s="59"/>
      <c r="RJF357" s="59"/>
      <c r="RJG357" s="59"/>
      <c r="RJL357" s="59"/>
      <c r="RJQ357" s="59"/>
      <c r="RKI357" s="315"/>
      <c r="RKJ357" s="59"/>
      <c r="RKK357" s="59"/>
      <c r="RKL357" s="59"/>
      <c r="RKM357" s="59"/>
      <c r="RKN357" s="59"/>
      <c r="RKO357" s="59"/>
      <c r="RKP357" s="59"/>
      <c r="RKQ357" s="59"/>
      <c r="RKR357" s="59"/>
      <c r="RKS357" s="59"/>
      <c r="RKX357" s="59"/>
      <c r="RLC357" s="59"/>
      <c r="RLU357" s="315"/>
      <c r="RLV357" s="59"/>
      <c r="RLW357" s="59"/>
      <c r="RLX357" s="59"/>
      <c r="RLY357" s="59"/>
      <c r="RLZ357" s="59"/>
      <c r="RMA357" s="59"/>
      <c r="RMB357" s="59"/>
      <c r="RMC357" s="59"/>
      <c r="RMD357" s="59"/>
      <c r="RME357" s="59"/>
      <c r="RMJ357" s="59"/>
      <c r="RMO357" s="59"/>
      <c r="RNG357" s="315"/>
      <c r="RNH357" s="59"/>
      <c r="RNI357" s="59"/>
      <c r="RNJ357" s="59"/>
      <c r="RNK357" s="59"/>
      <c r="RNL357" s="59"/>
      <c r="RNM357" s="59"/>
      <c r="RNN357" s="59"/>
      <c r="RNO357" s="59"/>
      <c r="RNP357" s="59"/>
      <c r="RNQ357" s="59"/>
      <c r="RNV357" s="59"/>
      <c r="ROA357" s="59"/>
      <c r="ROS357" s="315"/>
      <c r="ROT357" s="59"/>
      <c r="ROU357" s="59"/>
      <c r="ROV357" s="59"/>
      <c r="ROW357" s="59"/>
      <c r="ROX357" s="59"/>
      <c r="ROY357" s="59"/>
      <c r="ROZ357" s="59"/>
      <c r="RPA357" s="59"/>
      <c r="RPB357" s="59"/>
      <c r="RPC357" s="59"/>
      <c r="RPH357" s="59"/>
      <c r="RPM357" s="59"/>
      <c r="RQE357" s="315"/>
      <c r="RQF357" s="59"/>
      <c r="RQG357" s="59"/>
      <c r="RQH357" s="59"/>
      <c r="RQI357" s="59"/>
      <c r="RQJ357" s="59"/>
      <c r="RQK357" s="59"/>
      <c r="RQL357" s="59"/>
      <c r="RQM357" s="59"/>
      <c r="RQN357" s="59"/>
      <c r="RQO357" s="59"/>
      <c r="RQT357" s="59"/>
      <c r="RQY357" s="59"/>
      <c r="RRQ357" s="315"/>
      <c r="RRR357" s="59"/>
      <c r="RRS357" s="59"/>
      <c r="RRT357" s="59"/>
      <c r="RRU357" s="59"/>
      <c r="RRV357" s="59"/>
      <c r="RRW357" s="59"/>
      <c r="RRX357" s="59"/>
      <c r="RRY357" s="59"/>
      <c r="RRZ357" s="59"/>
      <c r="RSA357" s="59"/>
      <c r="RSF357" s="59"/>
      <c r="RSK357" s="59"/>
      <c r="RTC357" s="315"/>
      <c r="RTD357" s="59"/>
      <c r="RTE357" s="59"/>
      <c r="RTF357" s="59"/>
      <c r="RTG357" s="59"/>
      <c r="RTH357" s="59"/>
      <c r="RTI357" s="59"/>
      <c r="RTJ357" s="59"/>
      <c r="RTK357" s="59"/>
      <c r="RTL357" s="59"/>
      <c r="RTM357" s="59"/>
      <c r="RTR357" s="59"/>
      <c r="RTW357" s="59"/>
      <c r="RUO357" s="315"/>
      <c r="RUP357" s="59"/>
      <c r="RUQ357" s="59"/>
      <c r="RUR357" s="59"/>
      <c r="RUS357" s="59"/>
      <c r="RUT357" s="59"/>
      <c r="RUU357" s="59"/>
      <c r="RUV357" s="59"/>
      <c r="RUW357" s="59"/>
      <c r="RUX357" s="59"/>
      <c r="RUY357" s="59"/>
      <c r="RVD357" s="59"/>
      <c r="RVI357" s="59"/>
      <c r="RWA357" s="315"/>
      <c r="RWB357" s="59"/>
      <c r="RWC357" s="59"/>
      <c r="RWD357" s="59"/>
      <c r="RWE357" s="59"/>
      <c r="RWF357" s="59"/>
      <c r="RWG357" s="59"/>
      <c r="RWH357" s="59"/>
      <c r="RWI357" s="59"/>
      <c r="RWJ357" s="59"/>
      <c r="RWK357" s="59"/>
      <c r="RWP357" s="59"/>
      <c r="RWU357" s="59"/>
      <c r="RXM357" s="315"/>
      <c r="RXN357" s="59"/>
      <c r="RXO357" s="59"/>
      <c r="RXP357" s="59"/>
      <c r="RXQ357" s="59"/>
      <c r="RXR357" s="59"/>
      <c r="RXS357" s="59"/>
      <c r="RXT357" s="59"/>
      <c r="RXU357" s="59"/>
      <c r="RXV357" s="59"/>
      <c r="RXW357" s="59"/>
      <c r="RYB357" s="59"/>
      <c r="RYG357" s="59"/>
      <c r="RYY357" s="315"/>
      <c r="RYZ357" s="59"/>
      <c r="RZA357" s="59"/>
      <c r="RZB357" s="59"/>
      <c r="RZC357" s="59"/>
      <c r="RZD357" s="59"/>
      <c r="RZE357" s="59"/>
      <c r="RZF357" s="59"/>
      <c r="RZG357" s="59"/>
      <c r="RZH357" s="59"/>
      <c r="RZI357" s="59"/>
      <c r="RZN357" s="59"/>
      <c r="RZS357" s="59"/>
      <c r="SAK357" s="315"/>
      <c r="SAL357" s="59"/>
      <c r="SAM357" s="59"/>
      <c r="SAN357" s="59"/>
      <c r="SAO357" s="59"/>
      <c r="SAP357" s="59"/>
      <c r="SAQ357" s="59"/>
      <c r="SAR357" s="59"/>
      <c r="SAS357" s="59"/>
      <c r="SAT357" s="59"/>
      <c r="SAU357" s="59"/>
      <c r="SAZ357" s="59"/>
      <c r="SBE357" s="59"/>
      <c r="SBW357" s="315"/>
      <c r="SBX357" s="59"/>
      <c r="SBY357" s="59"/>
      <c r="SBZ357" s="59"/>
      <c r="SCA357" s="59"/>
      <c r="SCB357" s="59"/>
      <c r="SCC357" s="59"/>
      <c r="SCD357" s="59"/>
      <c r="SCE357" s="59"/>
      <c r="SCF357" s="59"/>
      <c r="SCG357" s="59"/>
      <c r="SCL357" s="59"/>
      <c r="SCQ357" s="59"/>
      <c r="SDI357" s="315"/>
      <c r="SDJ357" s="59"/>
      <c r="SDK357" s="59"/>
      <c r="SDL357" s="59"/>
      <c r="SDM357" s="59"/>
      <c r="SDN357" s="59"/>
      <c r="SDO357" s="59"/>
      <c r="SDP357" s="59"/>
      <c r="SDQ357" s="59"/>
      <c r="SDR357" s="59"/>
      <c r="SDS357" s="59"/>
      <c r="SDX357" s="59"/>
      <c r="SEC357" s="59"/>
      <c r="SEU357" s="315"/>
      <c r="SEV357" s="59"/>
      <c r="SEW357" s="59"/>
      <c r="SEX357" s="59"/>
      <c r="SEY357" s="59"/>
      <c r="SEZ357" s="59"/>
      <c r="SFA357" s="59"/>
      <c r="SFB357" s="59"/>
      <c r="SFC357" s="59"/>
      <c r="SFD357" s="59"/>
      <c r="SFE357" s="59"/>
      <c r="SFJ357" s="59"/>
      <c r="SFO357" s="59"/>
      <c r="SGG357" s="315"/>
      <c r="SGH357" s="59"/>
      <c r="SGI357" s="59"/>
      <c r="SGJ357" s="59"/>
      <c r="SGK357" s="59"/>
      <c r="SGL357" s="59"/>
      <c r="SGM357" s="59"/>
      <c r="SGN357" s="59"/>
      <c r="SGO357" s="59"/>
      <c r="SGP357" s="59"/>
      <c r="SGQ357" s="59"/>
      <c r="SGV357" s="59"/>
      <c r="SHA357" s="59"/>
      <c r="SHS357" s="315"/>
      <c r="SHT357" s="59"/>
      <c r="SHU357" s="59"/>
      <c r="SHV357" s="59"/>
      <c r="SHW357" s="59"/>
      <c r="SHX357" s="59"/>
      <c r="SHY357" s="59"/>
      <c r="SHZ357" s="59"/>
      <c r="SIA357" s="59"/>
      <c r="SIB357" s="59"/>
      <c r="SIC357" s="59"/>
      <c r="SIH357" s="59"/>
      <c r="SIM357" s="59"/>
      <c r="SJE357" s="315"/>
      <c r="SJF357" s="59"/>
      <c r="SJG357" s="59"/>
      <c r="SJH357" s="59"/>
      <c r="SJI357" s="59"/>
      <c r="SJJ357" s="59"/>
      <c r="SJK357" s="59"/>
      <c r="SJL357" s="59"/>
      <c r="SJM357" s="59"/>
      <c r="SJN357" s="59"/>
      <c r="SJO357" s="59"/>
      <c r="SJT357" s="59"/>
      <c r="SJY357" s="59"/>
      <c r="SKQ357" s="315"/>
      <c r="SKR357" s="59"/>
      <c r="SKS357" s="59"/>
      <c r="SKT357" s="59"/>
      <c r="SKU357" s="59"/>
      <c r="SKV357" s="59"/>
      <c r="SKW357" s="59"/>
      <c r="SKX357" s="59"/>
      <c r="SKY357" s="59"/>
      <c r="SKZ357" s="59"/>
      <c r="SLA357" s="59"/>
      <c r="SLF357" s="59"/>
      <c r="SLK357" s="59"/>
      <c r="SMC357" s="315"/>
      <c r="SMD357" s="59"/>
      <c r="SME357" s="59"/>
      <c r="SMF357" s="59"/>
      <c r="SMG357" s="59"/>
      <c r="SMH357" s="59"/>
      <c r="SMI357" s="59"/>
      <c r="SMJ357" s="59"/>
      <c r="SMK357" s="59"/>
      <c r="SML357" s="59"/>
      <c r="SMM357" s="59"/>
      <c r="SMR357" s="59"/>
      <c r="SMW357" s="59"/>
      <c r="SNO357" s="315"/>
      <c r="SNP357" s="59"/>
      <c r="SNQ357" s="59"/>
      <c r="SNR357" s="59"/>
      <c r="SNS357" s="59"/>
      <c r="SNT357" s="59"/>
      <c r="SNU357" s="59"/>
      <c r="SNV357" s="59"/>
      <c r="SNW357" s="59"/>
      <c r="SNX357" s="59"/>
      <c r="SNY357" s="59"/>
      <c r="SOD357" s="59"/>
      <c r="SOI357" s="59"/>
      <c r="SPA357" s="315"/>
      <c r="SPB357" s="59"/>
      <c r="SPC357" s="59"/>
      <c r="SPD357" s="59"/>
      <c r="SPE357" s="59"/>
      <c r="SPF357" s="59"/>
      <c r="SPG357" s="59"/>
      <c r="SPH357" s="59"/>
      <c r="SPI357" s="59"/>
      <c r="SPJ357" s="59"/>
      <c r="SPK357" s="59"/>
      <c r="SPP357" s="59"/>
      <c r="SPU357" s="59"/>
      <c r="SQM357" s="315"/>
      <c r="SQN357" s="59"/>
      <c r="SQO357" s="59"/>
      <c r="SQP357" s="59"/>
      <c r="SQQ357" s="59"/>
      <c r="SQR357" s="59"/>
      <c r="SQS357" s="59"/>
      <c r="SQT357" s="59"/>
      <c r="SQU357" s="59"/>
      <c r="SQV357" s="59"/>
      <c r="SQW357" s="59"/>
      <c r="SRB357" s="59"/>
      <c r="SRG357" s="59"/>
      <c r="SRY357" s="315"/>
      <c r="SRZ357" s="59"/>
      <c r="SSA357" s="59"/>
      <c r="SSB357" s="59"/>
      <c r="SSC357" s="59"/>
      <c r="SSD357" s="59"/>
      <c r="SSE357" s="59"/>
      <c r="SSF357" s="59"/>
      <c r="SSG357" s="59"/>
      <c r="SSH357" s="59"/>
      <c r="SSI357" s="59"/>
      <c r="SSN357" s="59"/>
      <c r="SSS357" s="59"/>
      <c r="STK357" s="315"/>
      <c r="STL357" s="59"/>
      <c r="STM357" s="59"/>
      <c r="STN357" s="59"/>
      <c r="STO357" s="59"/>
      <c r="STP357" s="59"/>
      <c r="STQ357" s="59"/>
      <c r="STR357" s="59"/>
      <c r="STS357" s="59"/>
      <c r="STT357" s="59"/>
      <c r="STU357" s="59"/>
      <c r="STZ357" s="59"/>
      <c r="SUE357" s="59"/>
      <c r="SUW357" s="315"/>
      <c r="SUX357" s="59"/>
      <c r="SUY357" s="59"/>
      <c r="SUZ357" s="59"/>
      <c r="SVA357" s="59"/>
      <c r="SVB357" s="59"/>
      <c r="SVC357" s="59"/>
      <c r="SVD357" s="59"/>
      <c r="SVE357" s="59"/>
      <c r="SVF357" s="59"/>
      <c r="SVG357" s="59"/>
      <c r="SVL357" s="59"/>
      <c r="SVQ357" s="59"/>
      <c r="SWI357" s="315"/>
      <c r="SWJ357" s="59"/>
      <c r="SWK357" s="59"/>
      <c r="SWL357" s="59"/>
      <c r="SWM357" s="59"/>
      <c r="SWN357" s="59"/>
      <c r="SWO357" s="59"/>
      <c r="SWP357" s="59"/>
      <c r="SWQ357" s="59"/>
      <c r="SWR357" s="59"/>
      <c r="SWS357" s="59"/>
      <c r="SWX357" s="59"/>
      <c r="SXC357" s="59"/>
      <c r="SXU357" s="315"/>
      <c r="SXV357" s="59"/>
      <c r="SXW357" s="59"/>
      <c r="SXX357" s="59"/>
      <c r="SXY357" s="59"/>
      <c r="SXZ357" s="59"/>
      <c r="SYA357" s="59"/>
      <c r="SYB357" s="59"/>
      <c r="SYC357" s="59"/>
      <c r="SYD357" s="59"/>
      <c r="SYE357" s="59"/>
      <c r="SYJ357" s="59"/>
      <c r="SYO357" s="59"/>
      <c r="SZG357" s="315"/>
      <c r="SZH357" s="59"/>
      <c r="SZI357" s="59"/>
      <c r="SZJ357" s="59"/>
      <c r="SZK357" s="59"/>
      <c r="SZL357" s="59"/>
      <c r="SZM357" s="59"/>
      <c r="SZN357" s="59"/>
      <c r="SZO357" s="59"/>
      <c r="SZP357" s="59"/>
      <c r="SZQ357" s="59"/>
      <c r="SZV357" s="59"/>
      <c r="TAA357" s="59"/>
      <c r="TAS357" s="315"/>
      <c r="TAT357" s="59"/>
      <c r="TAU357" s="59"/>
      <c r="TAV357" s="59"/>
      <c r="TAW357" s="59"/>
      <c r="TAX357" s="59"/>
      <c r="TAY357" s="59"/>
      <c r="TAZ357" s="59"/>
      <c r="TBA357" s="59"/>
      <c r="TBB357" s="59"/>
      <c r="TBC357" s="59"/>
      <c r="TBH357" s="59"/>
      <c r="TBM357" s="59"/>
      <c r="TCE357" s="315"/>
      <c r="TCF357" s="59"/>
      <c r="TCG357" s="59"/>
      <c r="TCH357" s="59"/>
      <c r="TCI357" s="59"/>
      <c r="TCJ357" s="59"/>
      <c r="TCK357" s="59"/>
      <c r="TCL357" s="59"/>
      <c r="TCM357" s="59"/>
      <c r="TCN357" s="59"/>
      <c r="TCO357" s="59"/>
      <c r="TCT357" s="59"/>
      <c r="TCY357" s="59"/>
      <c r="TDQ357" s="315"/>
      <c r="TDR357" s="59"/>
      <c r="TDS357" s="59"/>
      <c r="TDT357" s="59"/>
      <c r="TDU357" s="59"/>
      <c r="TDV357" s="59"/>
      <c r="TDW357" s="59"/>
      <c r="TDX357" s="59"/>
      <c r="TDY357" s="59"/>
      <c r="TDZ357" s="59"/>
      <c r="TEA357" s="59"/>
      <c r="TEF357" s="59"/>
      <c r="TEK357" s="59"/>
      <c r="TFC357" s="315"/>
      <c r="TFD357" s="59"/>
      <c r="TFE357" s="59"/>
      <c r="TFF357" s="59"/>
      <c r="TFG357" s="59"/>
      <c r="TFH357" s="59"/>
      <c r="TFI357" s="59"/>
      <c r="TFJ357" s="59"/>
      <c r="TFK357" s="59"/>
      <c r="TFL357" s="59"/>
      <c r="TFM357" s="59"/>
      <c r="TFR357" s="59"/>
      <c r="TFW357" s="59"/>
      <c r="TGO357" s="315"/>
      <c r="TGP357" s="59"/>
      <c r="TGQ357" s="59"/>
      <c r="TGR357" s="59"/>
      <c r="TGS357" s="59"/>
      <c r="TGT357" s="59"/>
      <c r="TGU357" s="59"/>
      <c r="TGV357" s="59"/>
      <c r="TGW357" s="59"/>
      <c r="TGX357" s="59"/>
      <c r="TGY357" s="59"/>
      <c r="THD357" s="59"/>
      <c r="THI357" s="59"/>
      <c r="TIA357" s="315"/>
      <c r="TIB357" s="59"/>
      <c r="TIC357" s="59"/>
      <c r="TID357" s="59"/>
      <c r="TIE357" s="59"/>
      <c r="TIF357" s="59"/>
      <c r="TIG357" s="59"/>
      <c r="TIH357" s="59"/>
      <c r="TII357" s="59"/>
      <c r="TIJ357" s="59"/>
      <c r="TIK357" s="59"/>
      <c r="TIP357" s="59"/>
      <c r="TIU357" s="59"/>
      <c r="TJM357" s="315"/>
      <c r="TJN357" s="59"/>
      <c r="TJO357" s="59"/>
      <c r="TJP357" s="59"/>
      <c r="TJQ357" s="59"/>
      <c r="TJR357" s="59"/>
      <c r="TJS357" s="59"/>
      <c r="TJT357" s="59"/>
      <c r="TJU357" s="59"/>
      <c r="TJV357" s="59"/>
      <c r="TJW357" s="59"/>
      <c r="TKB357" s="59"/>
      <c r="TKG357" s="59"/>
      <c r="TKY357" s="315"/>
      <c r="TKZ357" s="59"/>
      <c r="TLA357" s="59"/>
      <c r="TLB357" s="59"/>
      <c r="TLC357" s="59"/>
      <c r="TLD357" s="59"/>
      <c r="TLE357" s="59"/>
      <c r="TLF357" s="59"/>
      <c r="TLG357" s="59"/>
      <c r="TLH357" s="59"/>
      <c r="TLI357" s="59"/>
      <c r="TLN357" s="59"/>
      <c r="TLS357" s="59"/>
      <c r="TMK357" s="315"/>
      <c r="TML357" s="59"/>
      <c r="TMM357" s="59"/>
      <c r="TMN357" s="59"/>
      <c r="TMO357" s="59"/>
      <c r="TMP357" s="59"/>
      <c r="TMQ357" s="59"/>
      <c r="TMR357" s="59"/>
      <c r="TMS357" s="59"/>
      <c r="TMT357" s="59"/>
      <c r="TMU357" s="59"/>
      <c r="TMZ357" s="59"/>
      <c r="TNE357" s="59"/>
      <c r="TNW357" s="315"/>
      <c r="TNX357" s="59"/>
      <c r="TNY357" s="59"/>
      <c r="TNZ357" s="59"/>
      <c r="TOA357" s="59"/>
      <c r="TOB357" s="59"/>
      <c r="TOC357" s="59"/>
      <c r="TOD357" s="59"/>
      <c r="TOE357" s="59"/>
      <c r="TOF357" s="59"/>
      <c r="TOG357" s="59"/>
      <c r="TOL357" s="59"/>
      <c r="TOQ357" s="59"/>
      <c r="TPI357" s="315"/>
      <c r="TPJ357" s="59"/>
      <c r="TPK357" s="59"/>
      <c r="TPL357" s="59"/>
      <c r="TPM357" s="59"/>
      <c r="TPN357" s="59"/>
      <c r="TPO357" s="59"/>
      <c r="TPP357" s="59"/>
      <c r="TPQ357" s="59"/>
      <c r="TPR357" s="59"/>
      <c r="TPS357" s="59"/>
      <c r="TPX357" s="59"/>
      <c r="TQC357" s="59"/>
      <c r="TQU357" s="315"/>
      <c r="TQV357" s="59"/>
      <c r="TQW357" s="59"/>
      <c r="TQX357" s="59"/>
      <c r="TQY357" s="59"/>
      <c r="TQZ357" s="59"/>
      <c r="TRA357" s="59"/>
      <c r="TRB357" s="59"/>
      <c r="TRC357" s="59"/>
      <c r="TRD357" s="59"/>
      <c r="TRE357" s="59"/>
      <c r="TRJ357" s="59"/>
      <c r="TRO357" s="59"/>
      <c r="TSG357" s="315"/>
      <c r="TSH357" s="59"/>
      <c r="TSI357" s="59"/>
      <c r="TSJ357" s="59"/>
      <c r="TSK357" s="59"/>
      <c r="TSL357" s="59"/>
      <c r="TSM357" s="59"/>
      <c r="TSN357" s="59"/>
      <c r="TSO357" s="59"/>
      <c r="TSP357" s="59"/>
      <c r="TSQ357" s="59"/>
      <c r="TSV357" s="59"/>
      <c r="TTA357" s="59"/>
      <c r="TTS357" s="315"/>
      <c r="TTT357" s="59"/>
      <c r="TTU357" s="59"/>
      <c r="TTV357" s="59"/>
      <c r="TTW357" s="59"/>
      <c r="TTX357" s="59"/>
      <c r="TTY357" s="59"/>
      <c r="TTZ357" s="59"/>
      <c r="TUA357" s="59"/>
      <c r="TUB357" s="59"/>
      <c r="TUC357" s="59"/>
      <c r="TUH357" s="59"/>
      <c r="TUM357" s="59"/>
      <c r="TVE357" s="315"/>
      <c r="TVF357" s="59"/>
      <c r="TVG357" s="59"/>
      <c r="TVH357" s="59"/>
      <c r="TVI357" s="59"/>
      <c r="TVJ357" s="59"/>
      <c r="TVK357" s="59"/>
      <c r="TVL357" s="59"/>
      <c r="TVM357" s="59"/>
      <c r="TVN357" s="59"/>
      <c r="TVO357" s="59"/>
      <c r="TVT357" s="59"/>
      <c r="TVY357" s="59"/>
      <c r="TWQ357" s="315"/>
      <c r="TWR357" s="59"/>
      <c r="TWS357" s="59"/>
      <c r="TWT357" s="59"/>
      <c r="TWU357" s="59"/>
      <c r="TWV357" s="59"/>
      <c r="TWW357" s="59"/>
      <c r="TWX357" s="59"/>
      <c r="TWY357" s="59"/>
      <c r="TWZ357" s="59"/>
      <c r="TXA357" s="59"/>
      <c r="TXF357" s="59"/>
      <c r="TXK357" s="59"/>
      <c r="TYC357" s="315"/>
      <c r="TYD357" s="59"/>
      <c r="TYE357" s="59"/>
      <c r="TYF357" s="59"/>
      <c r="TYG357" s="59"/>
      <c r="TYH357" s="59"/>
      <c r="TYI357" s="59"/>
      <c r="TYJ357" s="59"/>
      <c r="TYK357" s="59"/>
      <c r="TYL357" s="59"/>
      <c r="TYM357" s="59"/>
      <c r="TYR357" s="59"/>
      <c r="TYW357" s="59"/>
      <c r="TZO357" s="315"/>
      <c r="TZP357" s="59"/>
      <c r="TZQ357" s="59"/>
      <c r="TZR357" s="59"/>
      <c r="TZS357" s="59"/>
      <c r="TZT357" s="59"/>
      <c r="TZU357" s="59"/>
      <c r="TZV357" s="59"/>
      <c r="TZW357" s="59"/>
      <c r="TZX357" s="59"/>
      <c r="TZY357" s="59"/>
      <c r="UAD357" s="59"/>
      <c r="UAI357" s="59"/>
      <c r="UBA357" s="315"/>
      <c r="UBB357" s="59"/>
      <c r="UBC357" s="59"/>
      <c r="UBD357" s="59"/>
      <c r="UBE357" s="59"/>
      <c r="UBF357" s="59"/>
      <c r="UBG357" s="59"/>
      <c r="UBH357" s="59"/>
      <c r="UBI357" s="59"/>
      <c r="UBJ357" s="59"/>
      <c r="UBK357" s="59"/>
      <c r="UBP357" s="59"/>
      <c r="UBU357" s="59"/>
      <c r="UCM357" s="315"/>
      <c r="UCN357" s="59"/>
      <c r="UCO357" s="59"/>
      <c r="UCP357" s="59"/>
      <c r="UCQ357" s="59"/>
      <c r="UCR357" s="59"/>
      <c r="UCS357" s="59"/>
      <c r="UCT357" s="59"/>
      <c r="UCU357" s="59"/>
      <c r="UCV357" s="59"/>
      <c r="UCW357" s="59"/>
      <c r="UDB357" s="59"/>
      <c r="UDG357" s="59"/>
      <c r="UDY357" s="315"/>
      <c r="UDZ357" s="59"/>
      <c r="UEA357" s="59"/>
      <c r="UEB357" s="59"/>
      <c r="UEC357" s="59"/>
      <c r="UED357" s="59"/>
      <c r="UEE357" s="59"/>
      <c r="UEF357" s="59"/>
      <c r="UEG357" s="59"/>
      <c r="UEH357" s="59"/>
      <c r="UEI357" s="59"/>
      <c r="UEN357" s="59"/>
      <c r="UES357" s="59"/>
      <c r="UFK357" s="315"/>
      <c r="UFL357" s="59"/>
      <c r="UFM357" s="59"/>
      <c r="UFN357" s="59"/>
      <c r="UFO357" s="59"/>
      <c r="UFP357" s="59"/>
      <c r="UFQ357" s="59"/>
      <c r="UFR357" s="59"/>
      <c r="UFS357" s="59"/>
      <c r="UFT357" s="59"/>
      <c r="UFU357" s="59"/>
      <c r="UFZ357" s="59"/>
      <c r="UGE357" s="59"/>
      <c r="UGW357" s="315"/>
      <c r="UGX357" s="59"/>
      <c r="UGY357" s="59"/>
      <c r="UGZ357" s="59"/>
      <c r="UHA357" s="59"/>
      <c r="UHB357" s="59"/>
      <c r="UHC357" s="59"/>
      <c r="UHD357" s="59"/>
      <c r="UHE357" s="59"/>
      <c r="UHF357" s="59"/>
      <c r="UHG357" s="59"/>
      <c r="UHL357" s="59"/>
      <c r="UHQ357" s="59"/>
      <c r="UII357" s="315"/>
      <c r="UIJ357" s="59"/>
      <c r="UIK357" s="59"/>
      <c r="UIL357" s="59"/>
      <c r="UIM357" s="59"/>
      <c r="UIN357" s="59"/>
      <c r="UIO357" s="59"/>
      <c r="UIP357" s="59"/>
      <c r="UIQ357" s="59"/>
      <c r="UIR357" s="59"/>
      <c r="UIS357" s="59"/>
      <c r="UIX357" s="59"/>
      <c r="UJC357" s="59"/>
      <c r="UJU357" s="315"/>
      <c r="UJV357" s="59"/>
      <c r="UJW357" s="59"/>
      <c r="UJX357" s="59"/>
      <c r="UJY357" s="59"/>
      <c r="UJZ357" s="59"/>
      <c r="UKA357" s="59"/>
      <c r="UKB357" s="59"/>
      <c r="UKC357" s="59"/>
      <c r="UKD357" s="59"/>
      <c r="UKE357" s="59"/>
      <c r="UKJ357" s="59"/>
      <c r="UKO357" s="59"/>
      <c r="ULG357" s="315"/>
      <c r="ULH357" s="59"/>
      <c r="ULI357" s="59"/>
      <c r="ULJ357" s="59"/>
      <c r="ULK357" s="59"/>
      <c r="ULL357" s="59"/>
      <c r="ULM357" s="59"/>
      <c r="ULN357" s="59"/>
      <c r="ULO357" s="59"/>
      <c r="ULP357" s="59"/>
      <c r="ULQ357" s="59"/>
      <c r="ULV357" s="59"/>
      <c r="UMA357" s="59"/>
      <c r="UMS357" s="315"/>
      <c r="UMT357" s="59"/>
      <c r="UMU357" s="59"/>
      <c r="UMV357" s="59"/>
      <c r="UMW357" s="59"/>
      <c r="UMX357" s="59"/>
      <c r="UMY357" s="59"/>
      <c r="UMZ357" s="59"/>
      <c r="UNA357" s="59"/>
      <c r="UNB357" s="59"/>
      <c r="UNC357" s="59"/>
      <c r="UNH357" s="59"/>
      <c r="UNM357" s="59"/>
      <c r="UOE357" s="315"/>
      <c r="UOF357" s="59"/>
      <c r="UOG357" s="59"/>
      <c r="UOH357" s="59"/>
      <c r="UOI357" s="59"/>
      <c r="UOJ357" s="59"/>
      <c r="UOK357" s="59"/>
      <c r="UOL357" s="59"/>
      <c r="UOM357" s="59"/>
      <c r="UON357" s="59"/>
      <c r="UOO357" s="59"/>
      <c r="UOT357" s="59"/>
      <c r="UOY357" s="59"/>
      <c r="UPQ357" s="315"/>
      <c r="UPR357" s="59"/>
      <c r="UPS357" s="59"/>
      <c r="UPT357" s="59"/>
      <c r="UPU357" s="59"/>
      <c r="UPV357" s="59"/>
      <c r="UPW357" s="59"/>
      <c r="UPX357" s="59"/>
      <c r="UPY357" s="59"/>
      <c r="UPZ357" s="59"/>
      <c r="UQA357" s="59"/>
      <c r="UQF357" s="59"/>
      <c r="UQK357" s="59"/>
      <c r="URC357" s="315"/>
      <c r="URD357" s="59"/>
      <c r="URE357" s="59"/>
      <c r="URF357" s="59"/>
      <c r="URG357" s="59"/>
      <c r="URH357" s="59"/>
      <c r="URI357" s="59"/>
      <c r="URJ357" s="59"/>
      <c r="URK357" s="59"/>
      <c r="URL357" s="59"/>
      <c r="URM357" s="59"/>
      <c r="URR357" s="59"/>
      <c r="URW357" s="59"/>
      <c r="USO357" s="315"/>
      <c r="USP357" s="59"/>
      <c r="USQ357" s="59"/>
      <c r="USR357" s="59"/>
      <c r="USS357" s="59"/>
      <c r="UST357" s="59"/>
      <c r="USU357" s="59"/>
      <c r="USV357" s="59"/>
      <c r="USW357" s="59"/>
      <c r="USX357" s="59"/>
      <c r="USY357" s="59"/>
      <c r="UTD357" s="59"/>
      <c r="UTI357" s="59"/>
      <c r="UUA357" s="315"/>
      <c r="UUB357" s="59"/>
      <c r="UUC357" s="59"/>
      <c r="UUD357" s="59"/>
      <c r="UUE357" s="59"/>
      <c r="UUF357" s="59"/>
      <c r="UUG357" s="59"/>
      <c r="UUH357" s="59"/>
      <c r="UUI357" s="59"/>
      <c r="UUJ357" s="59"/>
      <c r="UUK357" s="59"/>
      <c r="UUP357" s="59"/>
      <c r="UUU357" s="59"/>
      <c r="UVM357" s="315"/>
      <c r="UVN357" s="59"/>
      <c r="UVO357" s="59"/>
      <c r="UVP357" s="59"/>
      <c r="UVQ357" s="59"/>
      <c r="UVR357" s="59"/>
      <c r="UVS357" s="59"/>
      <c r="UVT357" s="59"/>
      <c r="UVU357" s="59"/>
      <c r="UVV357" s="59"/>
      <c r="UVW357" s="59"/>
      <c r="UWB357" s="59"/>
      <c r="UWG357" s="59"/>
      <c r="UWY357" s="315"/>
      <c r="UWZ357" s="59"/>
      <c r="UXA357" s="59"/>
      <c r="UXB357" s="59"/>
      <c r="UXC357" s="59"/>
      <c r="UXD357" s="59"/>
      <c r="UXE357" s="59"/>
      <c r="UXF357" s="59"/>
      <c r="UXG357" s="59"/>
      <c r="UXH357" s="59"/>
      <c r="UXI357" s="59"/>
      <c r="UXN357" s="59"/>
      <c r="UXS357" s="59"/>
      <c r="UYK357" s="315"/>
      <c r="UYL357" s="59"/>
      <c r="UYM357" s="59"/>
      <c r="UYN357" s="59"/>
      <c r="UYO357" s="59"/>
      <c r="UYP357" s="59"/>
      <c r="UYQ357" s="59"/>
      <c r="UYR357" s="59"/>
      <c r="UYS357" s="59"/>
      <c r="UYT357" s="59"/>
      <c r="UYU357" s="59"/>
      <c r="UYZ357" s="59"/>
      <c r="UZE357" s="59"/>
      <c r="UZW357" s="315"/>
      <c r="UZX357" s="59"/>
      <c r="UZY357" s="59"/>
      <c r="UZZ357" s="59"/>
      <c r="VAA357" s="59"/>
      <c r="VAB357" s="59"/>
      <c r="VAC357" s="59"/>
      <c r="VAD357" s="59"/>
      <c r="VAE357" s="59"/>
      <c r="VAF357" s="59"/>
      <c r="VAG357" s="59"/>
      <c r="VAL357" s="59"/>
      <c r="VAQ357" s="59"/>
      <c r="VBI357" s="315"/>
      <c r="VBJ357" s="59"/>
      <c r="VBK357" s="59"/>
      <c r="VBL357" s="59"/>
      <c r="VBM357" s="59"/>
      <c r="VBN357" s="59"/>
      <c r="VBO357" s="59"/>
      <c r="VBP357" s="59"/>
      <c r="VBQ357" s="59"/>
      <c r="VBR357" s="59"/>
      <c r="VBS357" s="59"/>
      <c r="VBX357" s="59"/>
      <c r="VCC357" s="59"/>
      <c r="VCU357" s="315"/>
      <c r="VCV357" s="59"/>
      <c r="VCW357" s="59"/>
      <c r="VCX357" s="59"/>
      <c r="VCY357" s="59"/>
      <c r="VCZ357" s="59"/>
      <c r="VDA357" s="59"/>
      <c r="VDB357" s="59"/>
      <c r="VDC357" s="59"/>
      <c r="VDD357" s="59"/>
      <c r="VDE357" s="59"/>
      <c r="VDJ357" s="59"/>
      <c r="VDO357" s="59"/>
      <c r="VEG357" s="315"/>
      <c r="VEH357" s="59"/>
      <c r="VEI357" s="59"/>
      <c r="VEJ357" s="59"/>
      <c r="VEK357" s="59"/>
      <c r="VEL357" s="59"/>
      <c r="VEM357" s="59"/>
      <c r="VEN357" s="59"/>
      <c r="VEO357" s="59"/>
      <c r="VEP357" s="59"/>
      <c r="VEQ357" s="59"/>
      <c r="VEV357" s="59"/>
      <c r="VFA357" s="59"/>
      <c r="VFS357" s="315"/>
      <c r="VFT357" s="59"/>
      <c r="VFU357" s="59"/>
      <c r="VFV357" s="59"/>
      <c r="VFW357" s="59"/>
      <c r="VFX357" s="59"/>
      <c r="VFY357" s="59"/>
      <c r="VFZ357" s="59"/>
      <c r="VGA357" s="59"/>
      <c r="VGB357" s="59"/>
      <c r="VGC357" s="59"/>
      <c r="VGH357" s="59"/>
      <c r="VGM357" s="59"/>
      <c r="VHE357" s="315"/>
      <c r="VHF357" s="59"/>
      <c r="VHG357" s="59"/>
      <c r="VHH357" s="59"/>
      <c r="VHI357" s="59"/>
      <c r="VHJ357" s="59"/>
      <c r="VHK357" s="59"/>
      <c r="VHL357" s="59"/>
      <c r="VHM357" s="59"/>
      <c r="VHN357" s="59"/>
      <c r="VHO357" s="59"/>
      <c r="VHT357" s="59"/>
      <c r="VHY357" s="59"/>
      <c r="VIQ357" s="315"/>
      <c r="VIR357" s="59"/>
      <c r="VIS357" s="59"/>
      <c r="VIT357" s="59"/>
      <c r="VIU357" s="59"/>
      <c r="VIV357" s="59"/>
      <c r="VIW357" s="59"/>
      <c r="VIX357" s="59"/>
      <c r="VIY357" s="59"/>
      <c r="VIZ357" s="59"/>
      <c r="VJA357" s="59"/>
      <c r="VJF357" s="59"/>
      <c r="VJK357" s="59"/>
      <c r="VKC357" s="315"/>
      <c r="VKD357" s="59"/>
      <c r="VKE357" s="59"/>
      <c r="VKF357" s="59"/>
      <c r="VKG357" s="59"/>
      <c r="VKH357" s="59"/>
      <c r="VKI357" s="59"/>
      <c r="VKJ357" s="59"/>
      <c r="VKK357" s="59"/>
      <c r="VKL357" s="59"/>
      <c r="VKM357" s="59"/>
      <c r="VKR357" s="59"/>
      <c r="VKW357" s="59"/>
      <c r="VLO357" s="315"/>
      <c r="VLP357" s="59"/>
      <c r="VLQ357" s="59"/>
      <c r="VLR357" s="59"/>
      <c r="VLS357" s="59"/>
      <c r="VLT357" s="59"/>
      <c r="VLU357" s="59"/>
      <c r="VLV357" s="59"/>
      <c r="VLW357" s="59"/>
      <c r="VLX357" s="59"/>
      <c r="VLY357" s="59"/>
      <c r="VMD357" s="59"/>
      <c r="VMI357" s="59"/>
      <c r="VNA357" s="315"/>
      <c r="VNB357" s="59"/>
      <c r="VNC357" s="59"/>
      <c r="VND357" s="59"/>
      <c r="VNE357" s="59"/>
      <c r="VNF357" s="59"/>
      <c r="VNG357" s="59"/>
      <c r="VNH357" s="59"/>
      <c r="VNI357" s="59"/>
      <c r="VNJ357" s="59"/>
      <c r="VNK357" s="59"/>
      <c r="VNP357" s="59"/>
      <c r="VNU357" s="59"/>
      <c r="VOM357" s="315"/>
      <c r="VON357" s="59"/>
      <c r="VOO357" s="59"/>
      <c r="VOP357" s="59"/>
      <c r="VOQ357" s="59"/>
      <c r="VOR357" s="59"/>
      <c r="VOS357" s="59"/>
      <c r="VOT357" s="59"/>
      <c r="VOU357" s="59"/>
      <c r="VOV357" s="59"/>
      <c r="VOW357" s="59"/>
      <c r="VPB357" s="59"/>
      <c r="VPG357" s="59"/>
      <c r="VPY357" s="315"/>
      <c r="VPZ357" s="59"/>
      <c r="VQA357" s="59"/>
      <c r="VQB357" s="59"/>
      <c r="VQC357" s="59"/>
      <c r="VQD357" s="59"/>
      <c r="VQE357" s="59"/>
      <c r="VQF357" s="59"/>
      <c r="VQG357" s="59"/>
      <c r="VQH357" s="59"/>
      <c r="VQI357" s="59"/>
      <c r="VQN357" s="59"/>
      <c r="VQS357" s="59"/>
      <c r="VRK357" s="315"/>
      <c r="VRL357" s="59"/>
      <c r="VRM357" s="59"/>
      <c r="VRN357" s="59"/>
      <c r="VRO357" s="59"/>
      <c r="VRP357" s="59"/>
      <c r="VRQ357" s="59"/>
      <c r="VRR357" s="59"/>
      <c r="VRS357" s="59"/>
      <c r="VRT357" s="59"/>
      <c r="VRU357" s="59"/>
      <c r="VRZ357" s="59"/>
      <c r="VSE357" s="59"/>
      <c r="VSW357" s="315"/>
      <c r="VSX357" s="59"/>
      <c r="VSY357" s="59"/>
      <c r="VSZ357" s="59"/>
      <c r="VTA357" s="59"/>
      <c r="VTB357" s="59"/>
      <c r="VTC357" s="59"/>
      <c r="VTD357" s="59"/>
      <c r="VTE357" s="59"/>
      <c r="VTF357" s="59"/>
      <c r="VTG357" s="59"/>
      <c r="VTL357" s="59"/>
      <c r="VTQ357" s="59"/>
      <c r="VUI357" s="315"/>
      <c r="VUJ357" s="59"/>
      <c r="VUK357" s="59"/>
      <c r="VUL357" s="59"/>
      <c r="VUM357" s="59"/>
      <c r="VUN357" s="59"/>
      <c r="VUO357" s="59"/>
      <c r="VUP357" s="59"/>
      <c r="VUQ357" s="59"/>
      <c r="VUR357" s="59"/>
      <c r="VUS357" s="59"/>
      <c r="VUX357" s="59"/>
      <c r="VVC357" s="59"/>
      <c r="VVU357" s="315"/>
      <c r="VVV357" s="59"/>
      <c r="VVW357" s="59"/>
      <c r="VVX357" s="59"/>
      <c r="VVY357" s="59"/>
      <c r="VVZ357" s="59"/>
      <c r="VWA357" s="59"/>
      <c r="VWB357" s="59"/>
      <c r="VWC357" s="59"/>
      <c r="VWD357" s="59"/>
      <c r="VWE357" s="59"/>
      <c r="VWJ357" s="59"/>
      <c r="VWO357" s="59"/>
      <c r="VXG357" s="315"/>
      <c r="VXH357" s="59"/>
      <c r="VXI357" s="59"/>
      <c r="VXJ357" s="59"/>
      <c r="VXK357" s="59"/>
      <c r="VXL357" s="59"/>
      <c r="VXM357" s="59"/>
      <c r="VXN357" s="59"/>
      <c r="VXO357" s="59"/>
      <c r="VXP357" s="59"/>
      <c r="VXQ357" s="59"/>
      <c r="VXV357" s="59"/>
      <c r="VYA357" s="59"/>
      <c r="VYS357" s="315"/>
      <c r="VYT357" s="59"/>
      <c r="VYU357" s="59"/>
      <c r="VYV357" s="59"/>
      <c r="VYW357" s="59"/>
      <c r="VYX357" s="59"/>
      <c r="VYY357" s="59"/>
      <c r="VYZ357" s="59"/>
      <c r="VZA357" s="59"/>
      <c r="VZB357" s="59"/>
      <c r="VZC357" s="59"/>
      <c r="VZH357" s="59"/>
      <c r="VZM357" s="59"/>
      <c r="WAE357" s="315"/>
      <c r="WAF357" s="59"/>
      <c r="WAG357" s="59"/>
      <c r="WAH357" s="59"/>
      <c r="WAI357" s="59"/>
      <c r="WAJ357" s="59"/>
      <c r="WAK357" s="59"/>
      <c r="WAL357" s="59"/>
      <c r="WAM357" s="59"/>
      <c r="WAN357" s="59"/>
      <c r="WAO357" s="59"/>
      <c r="WAT357" s="59"/>
      <c r="WAY357" s="59"/>
      <c r="WBQ357" s="315"/>
      <c r="WBR357" s="59"/>
      <c r="WBS357" s="59"/>
      <c r="WBT357" s="59"/>
      <c r="WBU357" s="59"/>
      <c r="WBV357" s="59"/>
      <c r="WBW357" s="59"/>
      <c r="WBX357" s="59"/>
      <c r="WBY357" s="59"/>
      <c r="WBZ357" s="59"/>
      <c r="WCA357" s="59"/>
      <c r="WCF357" s="59"/>
      <c r="WCK357" s="59"/>
      <c r="WDC357" s="315"/>
      <c r="WDD357" s="59"/>
      <c r="WDE357" s="59"/>
      <c r="WDF357" s="59"/>
      <c r="WDG357" s="59"/>
      <c r="WDH357" s="59"/>
      <c r="WDI357" s="59"/>
      <c r="WDJ357" s="59"/>
      <c r="WDK357" s="59"/>
      <c r="WDL357" s="59"/>
      <c r="WDM357" s="59"/>
      <c r="WDR357" s="59"/>
      <c r="WDW357" s="59"/>
      <c r="WEO357" s="315"/>
      <c r="WEP357" s="59"/>
      <c r="WEQ357" s="59"/>
      <c r="WER357" s="59"/>
      <c r="WES357" s="59"/>
      <c r="WET357" s="59"/>
      <c r="WEU357" s="59"/>
      <c r="WEV357" s="59"/>
      <c r="WEW357" s="59"/>
      <c r="WEX357" s="59"/>
      <c r="WEY357" s="59"/>
      <c r="WFD357" s="59"/>
      <c r="WFI357" s="59"/>
      <c r="WGA357" s="315"/>
      <c r="WGB357" s="59"/>
      <c r="WGC357" s="59"/>
      <c r="WGD357" s="59"/>
      <c r="WGE357" s="59"/>
      <c r="WGF357" s="59"/>
      <c r="WGG357" s="59"/>
      <c r="WGH357" s="59"/>
      <c r="WGI357" s="59"/>
      <c r="WGJ357" s="59"/>
      <c r="WGK357" s="59"/>
      <c r="WGP357" s="59"/>
      <c r="WGU357" s="59"/>
      <c r="WHM357" s="315"/>
      <c r="WHN357" s="59"/>
      <c r="WHO357" s="59"/>
      <c r="WHP357" s="59"/>
      <c r="WHQ357" s="59"/>
      <c r="WHR357" s="59"/>
      <c r="WHS357" s="59"/>
      <c r="WHT357" s="59"/>
      <c r="WHU357" s="59"/>
      <c r="WHV357" s="59"/>
      <c r="WHW357" s="59"/>
      <c r="WIB357" s="59"/>
      <c r="WIG357" s="59"/>
      <c r="WIY357" s="315"/>
      <c r="WIZ357" s="59"/>
      <c r="WJA357" s="59"/>
      <c r="WJB357" s="59"/>
      <c r="WJC357" s="59"/>
      <c r="WJD357" s="59"/>
      <c r="WJE357" s="59"/>
      <c r="WJF357" s="59"/>
      <c r="WJG357" s="59"/>
      <c r="WJH357" s="59"/>
      <c r="WJI357" s="59"/>
      <c r="WJN357" s="59"/>
      <c r="WJS357" s="59"/>
      <c r="WKK357" s="315"/>
      <c r="WKL357" s="59"/>
      <c r="WKM357" s="59"/>
      <c r="WKN357" s="59"/>
      <c r="WKO357" s="59"/>
      <c r="WKP357" s="59"/>
      <c r="WKQ357" s="59"/>
      <c r="WKR357" s="59"/>
      <c r="WKS357" s="59"/>
      <c r="WKT357" s="59"/>
      <c r="WKU357" s="59"/>
      <c r="WKZ357" s="59"/>
      <c r="WLE357" s="59"/>
      <c r="WLW357" s="315"/>
      <c r="WLX357" s="59"/>
      <c r="WLY357" s="59"/>
      <c r="WLZ357" s="59"/>
      <c r="WMA357" s="59"/>
      <c r="WMB357" s="59"/>
      <c r="WMC357" s="59"/>
      <c r="WMD357" s="59"/>
      <c r="WME357" s="59"/>
      <c r="WMF357" s="59"/>
      <c r="WMG357" s="59"/>
      <c r="WML357" s="59"/>
      <c r="WMQ357" s="59"/>
      <c r="WNI357" s="315"/>
      <c r="WNJ357" s="59"/>
      <c r="WNK357" s="59"/>
      <c r="WNL357" s="59"/>
      <c r="WNM357" s="59"/>
      <c r="WNN357" s="59"/>
      <c r="WNO357" s="59"/>
      <c r="WNP357" s="59"/>
      <c r="WNQ357" s="59"/>
      <c r="WNR357" s="59"/>
      <c r="WNS357" s="59"/>
      <c r="WNX357" s="59"/>
      <c r="WOC357" s="59"/>
      <c r="WOU357" s="315"/>
      <c r="WOV357" s="59"/>
      <c r="WOW357" s="59"/>
      <c r="WOX357" s="59"/>
      <c r="WOY357" s="59"/>
      <c r="WOZ357" s="59"/>
      <c r="WPA357" s="59"/>
      <c r="WPB357" s="59"/>
      <c r="WPC357" s="59"/>
      <c r="WPD357" s="59"/>
      <c r="WPE357" s="59"/>
      <c r="WPJ357" s="59"/>
      <c r="WPO357" s="59"/>
      <c r="WQG357" s="315"/>
      <c r="WQH357" s="59"/>
      <c r="WQI357" s="59"/>
      <c r="WQJ357" s="59"/>
      <c r="WQK357" s="59"/>
      <c r="WQL357" s="59"/>
      <c r="WQM357" s="59"/>
      <c r="WQN357" s="59"/>
      <c r="WQO357" s="59"/>
      <c r="WQP357" s="59"/>
      <c r="WQQ357" s="59"/>
      <c r="WQV357" s="59"/>
      <c r="WRA357" s="59"/>
      <c r="WRS357" s="315"/>
      <c r="WRT357" s="59"/>
      <c r="WRU357" s="59"/>
      <c r="WRV357" s="59"/>
      <c r="WRW357" s="59"/>
      <c r="WRX357" s="59"/>
      <c r="WRY357" s="59"/>
      <c r="WRZ357" s="59"/>
      <c r="WSA357" s="59"/>
      <c r="WSB357" s="59"/>
      <c r="WSC357" s="59"/>
      <c r="WSH357" s="59"/>
      <c r="WSM357" s="59"/>
      <c r="WTE357" s="315"/>
      <c r="WTF357" s="59"/>
      <c r="WTG357" s="59"/>
      <c r="WTH357" s="59"/>
      <c r="WTI357" s="59"/>
      <c r="WTJ357" s="59"/>
      <c r="WTK357" s="59"/>
      <c r="WTL357" s="59"/>
      <c r="WTM357" s="59"/>
      <c r="WTN357" s="59"/>
      <c r="WTO357" s="59"/>
      <c r="WTT357" s="59"/>
      <c r="WTY357" s="59"/>
      <c r="WUQ357" s="315"/>
      <c r="WUR357" s="59"/>
      <c r="WUS357" s="59"/>
      <c r="WUT357" s="59"/>
      <c r="WUU357" s="59"/>
      <c r="WUV357" s="59"/>
      <c r="WUW357" s="59"/>
      <c r="WUX357" s="59"/>
      <c r="WUY357" s="59"/>
      <c r="WUZ357" s="59"/>
      <c r="WVA357" s="59"/>
      <c r="WVF357" s="59"/>
      <c r="WVK357" s="59"/>
      <c r="WWC357" s="315"/>
      <c r="WWD357" s="59"/>
      <c r="WWE357" s="59"/>
      <c r="WWF357" s="59"/>
      <c r="WWG357" s="59"/>
      <c r="WWH357" s="59"/>
      <c r="WWI357" s="59"/>
      <c r="WWJ357" s="59"/>
      <c r="WWK357" s="59"/>
      <c r="WWL357" s="59"/>
      <c r="WWM357" s="59"/>
      <c r="WWR357" s="59"/>
      <c r="WWW357" s="59"/>
      <c r="WXO357" s="315"/>
      <c r="WXP357" s="59"/>
      <c r="WXQ357" s="59"/>
      <c r="WXR357" s="59"/>
      <c r="WXS357" s="59"/>
      <c r="WXT357" s="59"/>
      <c r="WXU357" s="59"/>
      <c r="WXV357" s="59"/>
      <c r="WXW357" s="59"/>
      <c r="WXX357" s="59"/>
      <c r="WXY357" s="59"/>
      <c r="WYD357" s="59"/>
      <c r="WYI357" s="59"/>
      <c r="WZA357" s="315"/>
      <c r="WZB357" s="59"/>
      <c r="WZC357" s="59"/>
      <c r="WZD357" s="59"/>
      <c r="WZE357" s="59"/>
      <c r="WZF357" s="59"/>
      <c r="WZG357" s="59"/>
      <c r="WZH357" s="59"/>
      <c r="WZI357" s="59"/>
      <c r="WZJ357" s="59"/>
      <c r="WZK357" s="59"/>
      <c r="WZP357" s="59"/>
      <c r="WZU357" s="59"/>
      <c r="XAM357" s="315"/>
      <c r="XAN357" s="59"/>
      <c r="XAO357" s="59"/>
      <c r="XAP357" s="59"/>
      <c r="XAQ357" s="59"/>
      <c r="XAR357" s="59"/>
      <c r="XAS357" s="59"/>
      <c r="XAT357" s="59"/>
      <c r="XAU357" s="59"/>
      <c r="XAV357" s="59"/>
      <c r="XAW357" s="59"/>
      <c r="XBB357" s="59"/>
      <c r="XBG357" s="59"/>
      <c r="XBY357" s="315"/>
      <c r="XBZ357" s="59"/>
      <c r="XCA357" s="59"/>
      <c r="XCB357" s="59"/>
      <c r="XCC357" s="59"/>
      <c r="XCD357" s="59"/>
      <c r="XCE357" s="59"/>
      <c r="XCF357" s="59"/>
      <c r="XCG357" s="59"/>
      <c r="XCH357" s="59"/>
      <c r="XCI357" s="59"/>
      <c r="XCN357" s="59"/>
      <c r="XCS357" s="59"/>
      <c r="XDK357" s="315"/>
      <c r="XDL357" s="59"/>
      <c r="XDM357" s="59"/>
      <c r="XDN357" s="59"/>
      <c r="XDO357" s="59"/>
      <c r="XDP357" s="59"/>
      <c r="XDQ357" s="59"/>
      <c r="XDR357" s="59"/>
      <c r="XDS357" s="59"/>
      <c r="XDT357" s="59"/>
      <c r="XDU357" s="59"/>
      <c r="XDZ357" s="59"/>
      <c r="XEE357" s="59"/>
    </row>
    <row r="358" spans="1:1007 1025:2033 2051:3059 3077:4085 4103:5111 5129:6137 6155:7163 7181:8189 8207:9215 9233:10236 10241:11262 11267:12288 12293:13309 13314:14335 14340:16359" hidden="1" outlineLevel="1">
      <c r="A358" s="21"/>
      <c r="B358" s="327"/>
      <c r="C358" s="85"/>
      <c r="D358" s="85"/>
      <c r="E358" s="85"/>
      <c r="F358" s="85"/>
      <c r="G358" s="85"/>
      <c r="H358" s="85"/>
      <c r="I358" s="85"/>
      <c r="J358" s="85"/>
      <c r="K358" s="85"/>
      <c r="L358" s="85"/>
      <c r="M358" s="131"/>
      <c r="N358" s="131"/>
      <c r="O358" s="131"/>
      <c r="P358" s="131"/>
      <c r="Q358" s="85"/>
      <c r="R358" s="131"/>
      <c r="S358" s="131"/>
      <c r="T358" s="131"/>
      <c r="U358" s="131"/>
      <c r="V358" s="85"/>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402"/>
      <c r="AT358" s="131"/>
      <c r="AU358" s="131"/>
      <c r="AV358" s="131"/>
      <c r="AW358" s="131"/>
      <c r="AX358" s="131"/>
      <c r="AY358" s="131"/>
      <c r="AZ358" s="131"/>
      <c r="BA358" s="131"/>
      <c r="BB358"/>
      <c r="BC358" s="341"/>
      <c r="BD358" s="463"/>
    </row>
    <row r="359" spans="1:1007 1025:2033 2051:3059 3077:4085 4103:5111 5129:6137 6155:7163 7181:8189 8207:9215 9233:10236 10241:11262 11267:12288 12293:13309 13314:14335 14340:16359" hidden="1" outlineLevel="1">
      <c r="A359" s="21"/>
      <c r="B359" s="328" t="s">
        <v>26</v>
      </c>
      <c r="C359" s="60"/>
      <c r="D359" s="60"/>
      <c r="E359" s="60"/>
      <c r="F359" s="60"/>
      <c r="G359" s="61"/>
      <c r="H359" s="60"/>
      <c r="I359" s="60"/>
      <c r="J359" s="60"/>
      <c r="K359" s="60"/>
      <c r="L359" s="61"/>
      <c r="M359" s="134"/>
      <c r="N359" s="134"/>
      <c r="O359" s="134"/>
      <c r="P359" s="134"/>
      <c r="Q359" s="61"/>
      <c r="R359" s="134"/>
      <c r="S359" s="134"/>
      <c r="T359" s="134"/>
      <c r="U359" s="134"/>
      <c r="V359" s="61"/>
      <c r="W359" s="134"/>
      <c r="X359" s="134"/>
      <c r="Y359" s="134"/>
      <c r="Z359" s="134"/>
      <c r="AA359" s="61"/>
      <c r="AB359" s="134"/>
      <c r="AC359" s="134"/>
      <c r="AD359" s="134"/>
      <c r="AE359" s="134"/>
      <c r="AF359" s="61"/>
      <c r="AG359" s="134"/>
      <c r="AH359" s="134"/>
      <c r="AI359" s="134"/>
      <c r="AJ359" s="134"/>
      <c r="AK359" s="61"/>
      <c r="AL359" s="134"/>
      <c r="AM359" s="134"/>
      <c r="AN359" s="134"/>
      <c r="AO359" s="134"/>
      <c r="AP359" s="134"/>
      <c r="AQ359" s="134"/>
      <c r="AR359" s="134"/>
      <c r="AS359" s="134"/>
      <c r="AT359" s="134"/>
      <c r="AU359" s="134"/>
      <c r="AV359" s="134"/>
      <c r="AW359" s="134"/>
      <c r="AX359" s="134"/>
      <c r="AY359" s="134"/>
      <c r="AZ359" s="134"/>
      <c r="BA359" s="134"/>
      <c r="BB359"/>
      <c r="BC359" s="165" t="str">
        <f t="shared" ref="BC359:BC372" si="85">IF(ISERROR($BA359/AV359),"ns",IF($BA359/AV359&gt;200%,"x"&amp;(ROUND($BA359/AV359,1)),IF($BA359/AV359&lt;0,"ns",$BA359/AV359-1)))</f>
        <v>ns</v>
      </c>
      <c r="BD359" s="463"/>
    </row>
    <row r="360" spans="1:1007 1025:2033 2051:3059 3077:4085 4103:5111 5129:6137 6155:7163 7181:8189 8207:9215 9233:10236 10241:11262 11267:12288 12293:13309 13314:14335 14340:16359" hidden="1" outlineLevel="1">
      <c r="A360" s="21"/>
      <c r="B360" s="329" t="s">
        <v>28</v>
      </c>
      <c r="C360" s="98"/>
      <c r="D360" s="98"/>
      <c r="E360" s="98"/>
      <c r="F360" s="98"/>
      <c r="G360" s="103"/>
      <c r="H360" s="98"/>
      <c r="I360" s="98"/>
      <c r="J360" s="98"/>
      <c r="K360" s="98"/>
      <c r="L360" s="103"/>
      <c r="M360" s="135"/>
      <c r="N360" s="135"/>
      <c r="O360" s="135"/>
      <c r="P360" s="135"/>
      <c r="Q360" s="103"/>
      <c r="R360" s="135"/>
      <c r="S360" s="135"/>
      <c r="T360" s="135"/>
      <c r="U360" s="135"/>
      <c r="V360" s="103"/>
      <c r="W360" s="135"/>
      <c r="X360" s="135"/>
      <c r="Y360" s="135"/>
      <c r="Z360" s="135"/>
      <c r="AA360" s="103"/>
      <c r="AB360" s="135"/>
      <c r="AC360" s="135"/>
      <c r="AD360" s="135"/>
      <c r="AE360" s="135"/>
      <c r="AF360" s="103"/>
      <c r="AG360" s="135"/>
      <c r="AH360" s="135"/>
      <c r="AI360" s="135"/>
      <c r="AJ360" s="135"/>
      <c r="AK360" s="103"/>
      <c r="AL360" s="135"/>
      <c r="AM360" s="135"/>
      <c r="AN360" s="135"/>
      <c r="AO360" s="135"/>
      <c r="AP360" s="135"/>
      <c r="AQ360" s="135"/>
      <c r="AR360" s="135"/>
      <c r="AS360" s="413"/>
      <c r="AT360" s="135"/>
      <c r="AU360" s="135"/>
      <c r="AV360" s="135"/>
      <c r="AW360" s="135"/>
      <c r="AX360" s="135"/>
      <c r="AY360" s="135"/>
      <c r="AZ360" s="135"/>
      <c r="BA360" s="135"/>
      <c r="BB360"/>
      <c r="BC360" s="165" t="str">
        <f t="shared" si="85"/>
        <v>ns</v>
      </c>
      <c r="BD360" s="463"/>
    </row>
    <row r="361" spans="1:1007 1025:2033 2051:3059 3077:4085 4103:5111 5129:6137 6155:7163 7181:8189 8207:9215 9233:10236 10241:11262 11267:12288 12293:13309 13314:14335 14340:16359" hidden="1" outlineLevel="1">
      <c r="A361" s="21"/>
      <c r="B361" s="328" t="s">
        <v>32</v>
      </c>
      <c r="C361" s="60"/>
      <c r="D361" s="60"/>
      <c r="E361" s="60"/>
      <c r="F361" s="60"/>
      <c r="G361" s="61"/>
      <c r="H361" s="60"/>
      <c r="I361" s="60"/>
      <c r="J361" s="60"/>
      <c r="K361" s="60"/>
      <c r="L361" s="61"/>
      <c r="M361" s="134"/>
      <c r="N361" s="134"/>
      <c r="O361" s="134"/>
      <c r="P361" s="134"/>
      <c r="Q361" s="61"/>
      <c r="R361" s="134"/>
      <c r="S361" s="134"/>
      <c r="T361" s="134"/>
      <c r="U361" s="134"/>
      <c r="V361" s="61"/>
      <c r="W361" s="134"/>
      <c r="X361" s="134"/>
      <c r="Y361" s="134"/>
      <c r="Z361" s="134"/>
      <c r="AA361" s="61"/>
      <c r="AB361" s="134"/>
      <c r="AC361" s="134"/>
      <c r="AD361" s="134"/>
      <c r="AE361" s="134"/>
      <c r="AF361" s="61"/>
      <c r="AG361" s="134"/>
      <c r="AH361" s="134"/>
      <c r="AI361" s="134"/>
      <c r="AJ361" s="134"/>
      <c r="AK361" s="61"/>
      <c r="AL361" s="134"/>
      <c r="AM361" s="134"/>
      <c r="AN361" s="134"/>
      <c r="AO361" s="134"/>
      <c r="AP361" s="134"/>
      <c r="AQ361" s="134"/>
      <c r="AR361" s="134"/>
      <c r="AS361" s="134"/>
      <c r="AT361" s="134"/>
      <c r="AU361" s="134"/>
      <c r="AV361" s="134"/>
      <c r="AW361" s="134"/>
      <c r="AX361" s="134"/>
      <c r="AY361" s="134"/>
      <c r="AZ361" s="134"/>
      <c r="BA361" s="134"/>
      <c r="BB361"/>
      <c r="BC361" s="165" t="str">
        <f t="shared" si="85"/>
        <v>ns</v>
      </c>
      <c r="BD361" s="463"/>
    </row>
    <row r="362" spans="1:1007 1025:2033 2051:3059 3077:4085 4103:5111 5129:6137 6155:7163 7181:8189 8207:9215 9233:10236 10241:11262 11267:12288 12293:13309 13314:14335 14340:16359" hidden="1" outlineLevel="1">
      <c r="A362" s="21"/>
      <c r="B362" s="329" t="s">
        <v>34</v>
      </c>
      <c r="C362" s="98"/>
      <c r="D362" s="98"/>
      <c r="E362" s="98"/>
      <c r="F362" s="98"/>
      <c r="G362" s="103"/>
      <c r="H362" s="98"/>
      <c r="I362" s="98"/>
      <c r="J362" s="98"/>
      <c r="K362" s="98"/>
      <c r="L362" s="103"/>
      <c r="M362" s="135"/>
      <c r="N362" s="135"/>
      <c r="O362" s="135"/>
      <c r="P362" s="135"/>
      <c r="Q362" s="103"/>
      <c r="R362" s="135"/>
      <c r="S362" s="135"/>
      <c r="T362" s="135"/>
      <c r="U362" s="135"/>
      <c r="V362" s="103"/>
      <c r="W362" s="135"/>
      <c r="X362" s="135"/>
      <c r="Y362" s="135"/>
      <c r="Z362" s="135"/>
      <c r="AA362" s="103"/>
      <c r="AB362" s="135"/>
      <c r="AC362" s="135"/>
      <c r="AD362" s="135"/>
      <c r="AE362" s="135"/>
      <c r="AF362" s="103"/>
      <c r="AG362" s="135"/>
      <c r="AH362" s="135"/>
      <c r="AI362" s="135"/>
      <c r="AJ362" s="135"/>
      <c r="AK362" s="103"/>
      <c r="AL362" s="135"/>
      <c r="AM362" s="135"/>
      <c r="AN362" s="135"/>
      <c r="AO362" s="135"/>
      <c r="AP362" s="135"/>
      <c r="AQ362" s="135"/>
      <c r="AR362" s="135"/>
      <c r="AS362" s="413"/>
      <c r="AT362" s="135"/>
      <c r="AU362" s="135"/>
      <c r="AV362" s="135"/>
      <c r="AW362" s="135"/>
      <c r="AX362" s="135"/>
      <c r="AY362" s="135"/>
      <c r="AZ362" s="135"/>
      <c r="BA362" s="135"/>
      <c r="BB362"/>
      <c r="BC362" s="165" t="str">
        <f t="shared" si="85"/>
        <v>ns</v>
      </c>
      <c r="BD362" s="463"/>
    </row>
    <row r="363" spans="1:1007 1025:2033 2051:3059 3077:4085 4103:5111 5129:6137 6155:7163 7181:8189 8207:9215 9233:10236 10241:11262 11267:12288 12293:13309 13314:14335 14340:16359" hidden="1" outlineLevel="1">
      <c r="A363" s="21"/>
      <c r="B363" s="329" t="s">
        <v>38</v>
      </c>
      <c r="C363" s="98"/>
      <c r="D363" s="98"/>
      <c r="E363" s="98"/>
      <c r="F363" s="98"/>
      <c r="G363" s="103"/>
      <c r="H363" s="98"/>
      <c r="I363" s="98"/>
      <c r="J363" s="98"/>
      <c r="K363" s="98"/>
      <c r="L363" s="103"/>
      <c r="M363" s="135"/>
      <c r="N363" s="135"/>
      <c r="O363" s="135"/>
      <c r="P363" s="135"/>
      <c r="Q363" s="103"/>
      <c r="R363" s="135"/>
      <c r="S363" s="135"/>
      <c r="T363" s="135"/>
      <c r="U363" s="135"/>
      <c r="V363" s="103"/>
      <c r="W363" s="135"/>
      <c r="X363" s="135"/>
      <c r="Y363" s="135"/>
      <c r="Z363" s="135"/>
      <c r="AA363" s="103"/>
      <c r="AB363" s="135"/>
      <c r="AC363" s="135"/>
      <c r="AD363" s="135"/>
      <c r="AE363" s="135"/>
      <c r="AF363" s="103"/>
      <c r="AG363" s="135"/>
      <c r="AH363" s="135"/>
      <c r="AI363" s="135"/>
      <c r="AJ363" s="135"/>
      <c r="AK363" s="103"/>
      <c r="AL363" s="135"/>
      <c r="AM363" s="135"/>
      <c r="AN363" s="135"/>
      <c r="AO363" s="135"/>
      <c r="AP363" s="135"/>
      <c r="AQ363" s="135"/>
      <c r="AR363" s="135"/>
      <c r="AS363" s="413"/>
      <c r="AT363" s="135"/>
      <c r="AU363" s="135"/>
      <c r="AV363" s="135"/>
      <c r="AW363" s="135"/>
      <c r="AX363" s="135"/>
      <c r="AY363" s="135"/>
      <c r="AZ363" s="135"/>
      <c r="BA363" s="135"/>
      <c r="BB363"/>
      <c r="BC363" s="165" t="str">
        <f t="shared" si="85"/>
        <v>ns</v>
      </c>
      <c r="BD363" s="463"/>
    </row>
    <row r="364" spans="1:1007 1025:2033 2051:3059 3077:4085 4103:5111 5129:6137 6155:7163 7181:8189 8207:9215 9233:10236 10241:11262 11267:12288 12293:13309 13314:14335 14340:16359" hidden="1" outlineLevel="1">
      <c r="A364" s="21"/>
      <c r="B364" s="329" t="s">
        <v>40</v>
      </c>
      <c r="C364" s="98"/>
      <c r="D364" s="98"/>
      <c r="E364" s="98"/>
      <c r="F364" s="98"/>
      <c r="G364" s="103"/>
      <c r="H364" s="98"/>
      <c r="I364" s="98"/>
      <c r="J364" s="98"/>
      <c r="K364" s="98"/>
      <c r="L364" s="103"/>
      <c r="M364" s="135"/>
      <c r="N364" s="135"/>
      <c r="O364" s="135"/>
      <c r="P364" s="135"/>
      <c r="Q364" s="103"/>
      <c r="R364" s="135"/>
      <c r="S364" s="135"/>
      <c r="T364" s="135"/>
      <c r="U364" s="135"/>
      <c r="V364" s="103"/>
      <c r="W364" s="135"/>
      <c r="X364" s="135"/>
      <c r="Y364" s="135"/>
      <c r="Z364" s="135"/>
      <c r="AA364" s="103"/>
      <c r="AB364" s="135"/>
      <c r="AC364" s="135"/>
      <c r="AD364" s="135"/>
      <c r="AE364" s="135"/>
      <c r="AF364" s="103"/>
      <c r="AG364" s="135"/>
      <c r="AH364" s="135"/>
      <c r="AI364" s="135"/>
      <c r="AJ364" s="135"/>
      <c r="AK364" s="103"/>
      <c r="AL364" s="135"/>
      <c r="AM364" s="135"/>
      <c r="AN364" s="135"/>
      <c r="AO364" s="135"/>
      <c r="AP364" s="135"/>
      <c r="AQ364" s="135"/>
      <c r="AR364" s="135"/>
      <c r="AS364" s="413"/>
      <c r="AT364" s="135"/>
      <c r="AU364" s="135"/>
      <c r="AV364" s="135"/>
      <c r="AW364" s="135"/>
      <c r="AX364" s="135"/>
      <c r="AY364" s="135"/>
      <c r="AZ364" s="135"/>
      <c r="BA364" s="135"/>
      <c r="BB364"/>
      <c r="BC364" s="165" t="str">
        <f t="shared" si="85"/>
        <v>ns</v>
      </c>
      <c r="BD364" s="463"/>
    </row>
    <row r="365" spans="1:1007 1025:2033 2051:3059 3077:4085 4103:5111 5129:6137 6155:7163 7181:8189 8207:9215 9233:10236 10241:11262 11267:12288 12293:13309 13314:14335 14340:16359" hidden="1" outlineLevel="1">
      <c r="A365" s="21"/>
      <c r="B365" s="329" t="s">
        <v>42</v>
      </c>
      <c r="C365" s="98"/>
      <c r="D365" s="98"/>
      <c r="E365" s="98"/>
      <c r="F365" s="98"/>
      <c r="G365" s="103"/>
      <c r="H365" s="98"/>
      <c r="I365" s="98"/>
      <c r="J365" s="98"/>
      <c r="K365" s="98"/>
      <c r="L365" s="103"/>
      <c r="M365" s="135"/>
      <c r="N365" s="135"/>
      <c r="O365" s="135"/>
      <c r="P365" s="135"/>
      <c r="Q365" s="103"/>
      <c r="R365" s="135"/>
      <c r="S365" s="135"/>
      <c r="T365" s="135"/>
      <c r="U365" s="135"/>
      <c r="V365" s="103"/>
      <c r="W365" s="135"/>
      <c r="X365" s="135"/>
      <c r="Y365" s="135"/>
      <c r="Z365" s="135"/>
      <c r="AA365" s="103"/>
      <c r="AB365" s="135"/>
      <c r="AC365" s="135"/>
      <c r="AD365" s="135"/>
      <c r="AE365" s="135"/>
      <c r="AF365" s="103"/>
      <c r="AG365" s="135"/>
      <c r="AH365" s="135"/>
      <c r="AI365" s="135"/>
      <c r="AJ365" s="135"/>
      <c r="AK365" s="103"/>
      <c r="AL365" s="135"/>
      <c r="AM365" s="135"/>
      <c r="AN365" s="135"/>
      <c r="AO365" s="135"/>
      <c r="AP365" s="135"/>
      <c r="AQ365" s="135"/>
      <c r="AR365" s="135"/>
      <c r="AS365" s="413"/>
      <c r="AT365" s="135"/>
      <c r="AU365" s="135"/>
      <c r="AV365" s="135"/>
      <c r="AW365" s="135"/>
      <c r="AX365" s="135"/>
      <c r="AY365" s="135"/>
      <c r="AZ365" s="135"/>
      <c r="BA365" s="135"/>
      <c r="BB365"/>
      <c r="BC365" s="165" t="str">
        <f t="shared" si="85"/>
        <v>ns</v>
      </c>
      <c r="BD365" s="463"/>
    </row>
    <row r="366" spans="1:1007 1025:2033 2051:3059 3077:4085 4103:5111 5129:6137 6155:7163 7181:8189 8207:9215 9233:10236 10241:11262 11267:12288 12293:13309 13314:14335 14340:16359" hidden="1" outlineLevel="1">
      <c r="A366" s="21"/>
      <c r="B366" s="328" t="s">
        <v>44</v>
      </c>
      <c r="C366" s="60"/>
      <c r="D366" s="60"/>
      <c r="E366" s="60"/>
      <c r="F366" s="60"/>
      <c r="G366" s="61"/>
      <c r="H366" s="60"/>
      <c r="I366" s="60"/>
      <c r="J366" s="60"/>
      <c r="K366" s="60"/>
      <c r="L366" s="61"/>
      <c r="M366" s="134"/>
      <c r="N366" s="134"/>
      <c r="O366" s="134"/>
      <c r="P366" s="134"/>
      <c r="Q366" s="61"/>
      <c r="R366" s="134"/>
      <c r="S366" s="134"/>
      <c r="T366" s="134"/>
      <c r="U366" s="134"/>
      <c r="V366" s="61"/>
      <c r="W366" s="134"/>
      <c r="X366" s="134"/>
      <c r="Y366" s="134"/>
      <c r="Z366" s="134"/>
      <c r="AA366" s="61"/>
      <c r="AB366" s="134"/>
      <c r="AC366" s="134"/>
      <c r="AD366" s="134"/>
      <c r="AE366" s="134"/>
      <c r="AF366" s="61"/>
      <c r="AG366" s="134"/>
      <c r="AH366" s="134"/>
      <c r="AI366" s="134"/>
      <c r="AJ366" s="134"/>
      <c r="AK366" s="61"/>
      <c r="AL366" s="134"/>
      <c r="AM366" s="134"/>
      <c r="AN366" s="134"/>
      <c r="AO366" s="134"/>
      <c r="AP366" s="134"/>
      <c r="AQ366" s="134"/>
      <c r="AR366" s="134"/>
      <c r="AS366" s="134"/>
      <c r="AT366" s="134"/>
      <c r="AU366" s="134"/>
      <c r="AV366" s="134"/>
      <c r="AW366" s="134"/>
      <c r="AX366" s="134"/>
      <c r="AY366" s="134"/>
      <c r="AZ366" s="134"/>
      <c r="BA366" s="134"/>
      <c r="BB366"/>
      <c r="BC366" s="165" t="str">
        <f t="shared" si="85"/>
        <v>ns</v>
      </c>
      <c r="BD366" s="463"/>
    </row>
    <row r="367" spans="1:1007 1025:2033 2051:3059 3077:4085 4103:5111 5129:6137 6155:7163 7181:8189 8207:9215 9233:10236 10241:11262 11267:12288 12293:13309 13314:14335 14340:16359" hidden="1" outlineLevel="1">
      <c r="A367" s="21"/>
      <c r="B367" s="329" t="s">
        <v>46</v>
      </c>
      <c r="C367" s="98"/>
      <c r="D367" s="98"/>
      <c r="E367" s="98"/>
      <c r="F367" s="98"/>
      <c r="G367" s="103"/>
      <c r="H367" s="98"/>
      <c r="I367" s="98"/>
      <c r="J367" s="98"/>
      <c r="K367" s="98"/>
      <c r="L367" s="103"/>
      <c r="M367" s="135"/>
      <c r="N367" s="135"/>
      <c r="O367" s="135"/>
      <c r="P367" s="135"/>
      <c r="Q367" s="103"/>
      <c r="R367" s="135"/>
      <c r="S367" s="135"/>
      <c r="T367" s="135"/>
      <c r="U367" s="135"/>
      <c r="V367" s="103"/>
      <c r="W367" s="135"/>
      <c r="X367" s="135"/>
      <c r="Y367" s="135"/>
      <c r="Z367" s="135"/>
      <c r="AA367" s="103"/>
      <c r="AB367" s="135"/>
      <c r="AC367" s="135"/>
      <c r="AD367" s="135"/>
      <c r="AE367" s="135"/>
      <c r="AF367" s="103"/>
      <c r="AG367" s="135"/>
      <c r="AH367" s="135"/>
      <c r="AI367" s="135"/>
      <c r="AJ367" s="135"/>
      <c r="AK367" s="103"/>
      <c r="AL367" s="135"/>
      <c r="AM367" s="135"/>
      <c r="AN367" s="135"/>
      <c r="AO367" s="135"/>
      <c r="AP367" s="135"/>
      <c r="AQ367" s="135"/>
      <c r="AR367" s="135"/>
      <c r="AS367" s="413"/>
      <c r="AT367" s="135"/>
      <c r="AU367" s="135"/>
      <c r="AV367" s="135"/>
      <c r="AW367" s="135"/>
      <c r="AX367" s="135"/>
      <c r="AY367" s="135"/>
      <c r="AZ367" s="135"/>
      <c r="BA367" s="135"/>
      <c r="BB367"/>
      <c r="BC367" s="165" t="str">
        <f t="shared" si="85"/>
        <v>ns</v>
      </c>
      <c r="BD367" s="463"/>
    </row>
    <row r="368" spans="1:1007 1025:2033 2051:3059 3077:4085 4103:5111 5129:6137 6155:7163 7181:8189 8207:9215 9233:10236 10241:11262 11267:12288 12293:13309 13314:14335 14340:16359" hidden="1" outlineLevel="1">
      <c r="A368" s="21"/>
      <c r="B368" s="329" t="s">
        <v>48</v>
      </c>
      <c r="C368" s="98">
        <v>363</v>
      </c>
      <c r="D368" s="98">
        <v>230</v>
      </c>
      <c r="E368" s="98">
        <v>250</v>
      </c>
      <c r="F368" s="98">
        <v>229</v>
      </c>
      <c r="G368" s="103">
        <f>SUM(C368:F368)</f>
        <v>1072</v>
      </c>
      <c r="H368" s="98">
        <v>0</v>
      </c>
      <c r="I368" s="98">
        <v>0</v>
      </c>
      <c r="J368" s="98">
        <v>0</v>
      </c>
      <c r="K368" s="98">
        <v>0</v>
      </c>
      <c r="L368" s="103">
        <v>0</v>
      </c>
      <c r="M368" s="135">
        <v>0</v>
      </c>
      <c r="N368" s="135">
        <v>0</v>
      </c>
      <c r="O368" s="135">
        <v>0</v>
      </c>
      <c r="P368" s="135">
        <v>0</v>
      </c>
      <c r="Q368" s="103">
        <v>0</v>
      </c>
      <c r="R368" s="135">
        <v>0</v>
      </c>
      <c r="S368" s="135">
        <v>0</v>
      </c>
      <c r="T368" s="135">
        <v>0</v>
      </c>
      <c r="U368" s="135">
        <v>0</v>
      </c>
      <c r="V368" s="103">
        <v>0</v>
      </c>
      <c r="W368" s="135">
        <v>0</v>
      </c>
      <c r="X368" s="135">
        <v>0</v>
      </c>
      <c r="Y368" s="135">
        <v>0</v>
      </c>
      <c r="Z368" s="135">
        <v>0</v>
      </c>
      <c r="AA368" s="103">
        <v>0</v>
      </c>
      <c r="AB368" s="135">
        <v>0</v>
      </c>
      <c r="AC368" s="135">
        <v>0</v>
      </c>
      <c r="AD368" s="135">
        <v>0</v>
      </c>
      <c r="AE368" s="135">
        <v>0</v>
      </c>
      <c r="AF368" s="103">
        <v>0</v>
      </c>
      <c r="AG368" s="135">
        <v>0</v>
      </c>
      <c r="AH368" s="135">
        <v>0</v>
      </c>
      <c r="AI368" s="135">
        <v>0</v>
      </c>
      <c r="AJ368" s="135">
        <v>0</v>
      </c>
      <c r="AK368" s="103">
        <v>0</v>
      </c>
      <c r="AL368" s="135">
        <v>0</v>
      </c>
      <c r="AM368" s="135">
        <v>0</v>
      </c>
      <c r="AN368" s="135">
        <v>0</v>
      </c>
      <c r="AO368" s="135">
        <v>0</v>
      </c>
      <c r="AP368" s="135">
        <v>0</v>
      </c>
      <c r="AQ368" s="135">
        <v>0</v>
      </c>
      <c r="AR368" s="135">
        <v>0</v>
      </c>
      <c r="AS368" s="413"/>
      <c r="AT368" s="135">
        <v>0</v>
      </c>
      <c r="AU368" s="135">
        <v>0</v>
      </c>
      <c r="AV368" s="135">
        <v>0</v>
      </c>
      <c r="AW368" s="135">
        <v>0</v>
      </c>
      <c r="AX368" s="135">
        <v>0</v>
      </c>
      <c r="AY368" s="135">
        <v>0</v>
      </c>
      <c r="AZ368" s="135">
        <v>0</v>
      </c>
      <c r="BA368" s="135">
        <v>0</v>
      </c>
      <c r="BB368"/>
      <c r="BC368" s="165" t="str">
        <f t="shared" si="85"/>
        <v>ns</v>
      </c>
      <c r="BD368" s="463"/>
    </row>
    <row r="369" spans="1:1007 1025:2033 2051:3059 3077:4085 4103:5111 5129:6137 6155:7163 7181:8189 8207:9215 9233:10236 10241:11262 11267:12288 12293:13309 13314:14335 14340:16359" hidden="1" outlineLevel="1">
      <c r="A369" s="21"/>
      <c r="B369" s="328" t="s">
        <v>50</v>
      </c>
      <c r="C369" s="60">
        <v>363</v>
      </c>
      <c r="D369" s="60">
        <v>230</v>
      </c>
      <c r="E369" s="60">
        <v>250</v>
      </c>
      <c r="F369" s="60">
        <v>229</v>
      </c>
      <c r="G369" s="61">
        <f>SUM(C369:F369)</f>
        <v>1072</v>
      </c>
      <c r="H369" s="60">
        <v>0</v>
      </c>
      <c r="I369" s="60">
        <v>0</v>
      </c>
      <c r="J369" s="60">
        <v>0</v>
      </c>
      <c r="K369" s="60">
        <v>0</v>
      </c>
      <c r="L369" s="61">
        <v>0</v>
      </c>
      <c r="M369" s="134">
        <v>0</v>
      </c>
      <c r="N369" s="134">
        <v>0</v>
      </c>
      <c r="O369" s="134">
        <v>0</v>
      </c>
      <c r="P369" s="134">
        <v>0</v>
      </c>
      <c r="Q369" s="61">
        <v>0</v>
      </c>
      <c r="R369" s="134">
        <v>0</v>
      </c>
      <c r="S369" s="134">
        <v>0</v>
      </c>
      <c r="T369" s="134">
        <v>0</v>
      </c>
      <c r="U369" s="134">
        <v>0</v>
      </c>
      <c r="V369" s="61">
        <v>0</v>
      </c>
      <c r="W369" s="134">
        <v>0</v>
      </c>
      <c r="X369" s="134">
        <v>0</v>
      </c>
      <c r="Y369" s="134">
        <v>0</v>
      </c>
      <c r="Z369" s="134">
        <v>0</v>
      </c>
      <c r="AA369" s="61">
        <v>0</v>
      </c>
      <c r="AB369" s="134">
        <v>0</v>
      </c>
      <c r="AC369" s="134">
        <v>0</v>
      </c>
      <c r="AD369" s="134">
        <v>0</v>
      </c>
      <c r="AE369" s="134">
        <v>0</v>
      </c>
      <c r="AF369" s="61">
        <v>0</v>
      </c>
      <c r="AG369" s="134">
        <v>0</v>
      </c>
      <c r="AH369" s="134">
        <v>0</v>
      </c>
      <c r="AI369" s="134">
        <v>0</v>
      </c>
      <c r="AJ369" s="134">
        <v>0</v>
      </c>
      <c r="AK369" s="61">
        <v>0</v>
      </c>
      <c r="AL369" s="134">
        <v>0</v>
      </c>
      <c r="AM369" s="134">
        <v>0</v>
      </c>
      <c r="AN369" s="134">
        <v>0</v>
      </c>
      <c r="AO369" s="134">
        <v>0</v>
      </c>
      <c r="AP369" s="134">
        <v>0</v>
      </c>
      <c r="AQ369" s="134">
        <v>0</v>
      </c>
      <c r="AR369" s="134">
        <v>0</v>
      </c>
      <c r="AS369" s="134"/>
      <c r="AT369" s="134">
        <v>0</v>
      </c>
      <c r="AU369" s="134">
        <v>0</v>
      </c>
      <c r="AV369" s="134">
        <v>0</v>
      </c>
      <c r="AW369" s="134">
        <v>0</v>
      </c>
      <c r="AX369" s="134">
        <v>0</v>
      </c>
      <c r="AY369" s="134">
        <v>0</v>
      </c>
      <c r="AZ369" s="134">
        <v>0</v>
      </c>
      <c r="BA369" s="134">
        <v>0</v>
      </c>
      <c r="BB369"/>
      <c r="BC369" s="165" t="str">
        <f t="shared" si="85"/>
        <v>ns</v>
      </c>
      <c r="BD369" s="463"/>
    </row>
    <row r="370" spans="1:1007 1025:2033 2051:3059 3077:4085 4103:5111 5129:6137 6155:7163 7181:8189 8207:9215 9233:10236 10241:11262 11267:12288 12293:13309 13314:14335 14340:16359" hidden="1" outlineLevel="1">
      <c r="A370" s="21"/>
      <c r="B370" s="329" t="s">
        <v>52</v>
      </c>
      <c r="C370" s="98"/>
      <c r="D370" s="98"/>
      <c r="E370" s="98"/>
      <c r="F370" s="98"/>
      <c r="G370" s="103">
        <f>SUM(C370:F370)</f>
        <v>0</v>
      </c>
      <c r="H370" s="98"/>
      <c r="I370" s="98"/>
      <c r="J370" s="98"/>
      <c r="K370" s="98"/>
      <c r="L370" s="103"/>
      <c r="M370" s="135"/>
      <c r="N370" s="135"/>
      <c r="O370" s="135"/>
      <c r="P370" s="135"/>
      <c r="Q370" s="103"/>
      <c r="R370" s="135"/>
      <c r="S370" s="135"/>
      <c r="T370" s="135"/>
      <c r="U370" s="135"/>
      <c r="V370" s="103"/>
      <c r="W370" s="135"/>
      <c r="X370" s="135"/>
      <c r="Y370" s="135"/>
      <c r="Z370" s="135"/>
      <c r="AA370" s="103"/>
      <c r="AB370" s="135"/>
      <c r="AC370" s="135"/>
      <c r="AD370" s="135"/>
      <c r="AE370" s="135"/>
      <c r="AF370" s="103"/>
      <c r="AG370" s="135"/>
      <c r="AH370" s="135"/>
      <c r="AI370" s="135"/>
      <c r="AJ370" s="135"/>
      <c r="AK370" s="103"/>
      <c r="AL370" s="135"/>
      <c r="AM370" s="135"/>
      <c r="AN370" s="135"/>
      <c r="AO370" s="135"/>
      <c r="AP370" s="135"/>
      <c r="AQ370" s="135"/>
      <c r="AR370" s="135"/>
      <c r="AS370" s="413"/>
      <c r="AT370" s="135"/>
      <c r="AU370" s="135"/>
      <c r="AV370" s="135"/>
      <c r="AW370" s="135"/>
      <c r="AX370" s="135"/>
      <c r="AY370" s="135"/>
      <c r="AZ370" s="135"/>
      <c r="BA370" s="135"/>
      <c r="BB370"/>
      <c r="BC370" s="165" t="str">
        <f t="shared" si="85"/>
        <v>ns</v>
      </c>
      <c r="BD370" s="463"/>
    </row>
    <row r="371" spans="1:1007 1025:2033 2051:3059 3077:4085 4103:5111 5129:6137 6155:7163 7181:8189 8207:9215 9233:10236 10241:11262 11267:12288 12293:13309 13314:14335 14340:16359" hidden="1" outlineLevel="1">
      <c r="A371" s="21"/>
      <c r="B371" s="331" t="s">
        <v>54</v>
      </c>
      <c r="C371" s="61">
        <v>363</v>
      </c>
      <c r="D371" s="61">
        <v>230</v>
      </c>
      <c r="E371" s="61">
        <v>250</v>
      </c>
      <c r="F371" s="61">
        <v>229</v>
      </c>
      <c r="G371" s="61">
        <f>SUM(C371:F371)</f>
        <v>1072</v>
      </c>
      <c r="H371" s="61">
        <v>0</v>
      </c>
      <c r="I371" s="61">
        <v>0</v>
      </c>
      <c r="J371" s="61">
        <v>0</v>
      </c>
      <c r="K371" s="61">
        <v>0</v>
      </c>
      <c r="L371" s="61">
        <v>0</v>
      </c>
      <c r="M371" s="137">
        <v>0</v>
      </c>
      <c r="N371" s="137">
        <v>0</v>
      </c>
      <c r="O371" s="137">
        <v>0</v>
      </c>
      <c r="P371" s="137">
        <v>0</v>
      </c>
      <c r="Q371" s="61">
        <v>0</v>
      </c>
      <c r="R371" s="137">
        <v>0</v>
      </c>
      <c r="S371" s="137">
        <v>0</v>
      </c>
      <c r="T371" s="137">
        <v>0</v>
      </c>
      <c r="U371" s="137">
        <v>0</v>
      </c>
      <c r="V371" s="61">
        <v>0</v>
      </c>
      <c r="W371" s="137">
        <v>0</v>
      </c>
      <c r="X371" s="137">
        <v>0</v>
      </c>
      <c r="Y371" s="137">
        <v>0</v>
      </c>
      <c r="Z371" s="137">
        <v>0</v>
      </c>
      <c r="AA371" s="61">
        <v>0</v>
      </c>
      <c r="AB371" s="137">
        <v>0</v>
      </c>
      <c r="AC371" s="137">
        <v>0</v>
      </c>
      <c r="AD371" s="137">
        <v>0</v>
      </c>
      <c r="AE371" s="137">
        <v>0</v>
      </c>
      <c r="AF371" s="61">
        <v>0</v>
      </c>
      <c r="AG371" s="137">
        <v>0</v>
      </c>
      <c r="AH371" s="137">
        <v>0</v>
      </c>
      <c r="AI371" s="137">
        <v>0</v>
      </c>
      <c r="AJ371" s="137">
        <v>0</v>
      </c>
      <c r="AK371" s="61">
        <v>0</v>
      </c>
      <c r="AL371" s="137">
        <v>0</v>
      </c>
      <c r="AM371" s="137">
        <v>0</v>
      </c>
      <c r="AN371" s="137">
        <v>0</v>
      </c>
      <c r="AO371" s="137">
        <v>0</v>
      </c>
      <c r="AP371" s="137">
        <v>0</v>
      </c>
      <c r="AQ371" s="137">
        <v>0</v>
      </c>
      <c r="AR371" s="137">
        <v>0</v>
      </c>
      <c r="AS371" s="137"/>
      <c r="AT371" s="137">
        <v>0</v>
      </c>
      <c r="AU371" s="137">
        <v>0</v>
      </c>
      <c r="AV371" s="137">
        <v>0</v>
      </c>
      <c r="AW371" s="137">
        <v>0</v>
      </c>
      <c r="AX371" s="137">
        <v>0</v>
      </c>
      <c r="AY371" s="137">
        <v>0</v>
      </c>
      <c r="AZ371" s="137">
        <v>0</v>
      </c>
      <c r="BA371" s="137">
        <v>0</v>
      </c>
      <c r="BB371"/>
      <c r="BC371" s="165" t="str">
        <f t="shared" si="85"/>
        <v>ns</v>
      </c>
      <c r="BD371" s="463"/>
    </row>
    <row r="372" spans="1:1007 1025:2033 2051:3059 3077:4085 4103:5111 5129:6137 6155:7163 7181:8189 8207:9215 9233:10236 10241:11262 11267:12288 12293:13309 13314:14335 14340:16359" hidden="1" outlineLevel="1">
      <c r="A372" s="120" t="s">
        <v>372</v>
      </c>
      <c r="B372" s="330" t="s">
        <v>373</v>
      </c>
      <c r="C372" s="95">
        <v>-21.5</v>
      </c>
      <c r="D372" s="95">
        <v>-6.5</v>
      </c>
      <c r="E372" s="95">
        <v>2</v>
      </c>
      <c r="F372" s="96">
        <v>26</v>
      </c>
      <c r="G372" s="97">
        <f>SUM(C372:F372)</f>
        <v>0</v>
      </c>
      <c r="H372" s="96">
        <v>0</v>
      </c>
      <c r="I372" s="96">
        <v>0</v>
      </c>
      <c r="J372" s="96">
        <v>0</v>
      </c>
      <c r="K372" s="96">
        <v>0</v>
      </c>
      <c r="L372" s="97">
        <v>0</v>
      </c>
      <c r="M372" s="96">
        <v>0</v>
      </c>
      <c r="N372" s="96">
        <v>0</v>
      </c>
      <c r="O372" s="96">
        <v>0</v>
      </c>
      <c r="P372" s="96">
        <v>0</v>
      </c>
      <c r="Q372" s="97">
        <v>0</v>
      </c>
      <c r="R372" s="96">
        <v>0</v>
      </c>
      <c r="S372" s="96">
        <v>0</v>
      </c>
      <c r="T372" s="96">
        <v>0</v>
      </c>
      <c r="U372" s="96">
        <v>0</v>
      </c>
      <c r="V372" s="97">
        <v>0</v>
      </c>
      <c r="W372" s="96">
        <v>0</v>
      </c>
      <c r="X372" s="96">
        <v>0</v>
      </c>
      <c r="Y372" s="96">
        <v>0</v>
      </c>
      <c r="Z372" s="96">
        <v>0</v>
      </c>
      <c r="AA372" s="97">
        <v>0</v>
      </c>
      <c r="AB372" s="96">
        <v>0</v>
      </c>
      <c r="AC372" s="96">
        <v>0</v>
      </c>
      <c r="AD372" s="96">
        <v>0</v>
      </c>
      <c r="AE372" s="96">
        <v>0</v>
      </c>
      <c r="AF372" s="97">
        <v>0</v>
      </c>
      <c r="AG372" s="96">
        <v>0</v>
      </c>
      <c r="AH372" s="96">
        <v>0</v>
      </c>
      <c r="AI372" s="96">
        <v>0</v>
      </c>
      <c r="AJ372" s="96">
        <v>0</v>
      </c>
      <c r="AK372" s="97">
        <v>0</v>
      </c>
      <c r="AL372" s="96">
        <v>0</v>
      </c>
      <c r="AM372" s="96">
        <v>0</v>
      </c>
      <c r="AN372" s="96">
        <v>0</v>
      </c>
      <c r="AO372" s="96">
        <v>0</v>
      </c>
      <c r="AP372" s="96">
        <v>0</v>
      </c>
      <c r="AQ372" s="96">
        <v>0</v>
      </c>
      <c r="AR372" s="96">
        <v>0</v>
      </c>
      <c r="AS372" s="95"/>
      <c r="AT372" s="96">
        <v>0</v>
      </c>
      <c r="AU372" s="96">
        <v>0</v>
      </c>
      <c r="AV372" s="96">
        <v>0</v>
      </c>
      <c r="AW372" s="96">
        <v>0</v>
      </c>
      <c r="AX372" s="96">
        <v>0</v>
      </c>
      <c r="AY372" s="96">
        <v>0</v>
      </c>
      <c r="AZ372" s="96">
        <v>0</v>
      </c>
      <c r="BA372" s="96">
        <v>0</v>
      </c>
      <c r="BB372"/>
      <c r="BC372" s="165" t="str">
        <f t="shared" si="85"/>
        <v>ns</v>
      </c>
      <c r="BD372" s="463"/>
    </row>
    <row r="373" spans="1:1007 1025:2033 2051:3059 3077:4085 4103:5111 5129:6137 6155:7163 7181:8189 8207:9215 9233:10236 10241:11262 11267:12288 12293:13309 13314:14335 14340:16359" hidden="1" outlineLevel="1">
      <c r="A373" s="21"/>
      <c r="B373" s="183"/>
      <c r="C373" s="110"/>
      <c r="D373" s="110"/>
      <c r="E373" s="110"/>
      <c r="F373" s="123"/>
      <c r="G373" s="123"/>
      <c r="H373" s="123"/>
      <c r="I373" s="123"/>
      <c r="J373" s="123"/>
      <c r="K373" s="123"/>
      <c r="L373" s="123"/>
      <c r="M373" s="162"/>
      <c r="N373" s="162"/>
      <c r="O373" s="162"/>
      <c r="P373" s="162"/>
      <c r="Q373" s="123"/>
      <c r="R373" s="162"/>
      <c r="S373" s="162"/>
      <c r="T373" s="162"/>
      <c r="U373" s="162"/>
      <c r="V373" s="123"/>
      <c r="W373" s="162"/>
      <c r="X373" s="162"/>
      <c r="Y373" s="162"/>
      <c r="Z373" s="162"/>
      <c r="AA373" s="123"/>
      <c r="AB373" s="162"/>
      <c r="AC373" s="162"/>
      <c r="AD373" s="162"/>
      <c r="AE373" s="162"/>
      <c r="AF373" s="123"/>
      <c r="AG373" s="162"/>
      <c r="AH373" s="162"/>
      <c r="AI373" s="162"/>
      <c r="AJ373" s="162"/>
      <c r="AK373" s="123"/>
      <c r="AL373" s="162"/>
      <c r="AM373" s="162"/>
      <c r="AN373" s="162"/>
      <c r="AO373" s="162"/>
      <c r="AP373" s="162"/>
      <c r="AQ373" s="162"/>
      <c r="AR373" s="162"/>
      <c r="AS373" s="418"/>
      <c r="AT373" s="162"/>
      <c r="AU373" s="162"/>
      <c r="AV373" s="162"/>
      <c r="AW373" s="162"/>
      <c r="AX373" s="162"/>
      <c r="AY373" s="162"/>
      <c r="AZ373" s="162"/>
      <c r="BA373" s="162"/>
      <c r="BB373"/>
      <c r="BC373" s="165"/>
      <c r="BD373" s="463"/>
    </row>
    <row r="374" spans="1:1007 1025:2033 2051:3059 3077:4085 4103:5111 5129:6137 6155:7163 7181:8189 8207:9215 9233:10236 10241:11262 11267:12288 12293:13309 13314:14335 14340:16359" collapsed="1">
      <c r="A374" s="21"/>
      <c r="B374" s="183"/>
      <c r="C374" s="110"/>
      <c r="D374" s="110"/>
      <c r="E374" s="110"/>
      <c r="F374" s="123"/>
      <c r="G374" s="123"/>
      <c r="H374" s="123"/>
      <c r="I374" s="123"/>
      <c r="J374" s="123"/>
      <c r="K374" s="123"/>
      <c r="L374" s="123"/>
      <c r="M374" s="162"/>
      <c r="N374" s="162"/>
      <c r="O374" s="162"/>
      <c r="P374" s="162"/>
      <c r="Q374" s="123"/>
      <c r="R374" s="162"/>
      <c r="S374" s="162"/>
      <c r="T374" s="162"/>
      <c r="U374" s="162"/>
      <c r="V374" s="123"/>
      <c r="W374" s="162"/>
      <c r="X374" s="162"/>
      <c r="Y374" s="162"/>
      <c r="Z374" s="162"/>
      <c r="AA374" s="162"/>
      <c r="AB374" s="162"/>
      <c r="AC374" s="162"/>
      <c r="AD374" s="162"/>
      <c r="AE374" s="162"/>
      <c r="AF374" s="162"/>
      <c r="AG374" s="162"/>
      <c r="AH374" s="162"/>
      <c r="AI374" s="162"/>
      <c r="AJ374" s="162"/>
      <c r="AK374" s="162"/>
      <c r="AL374" s="162"/>
      <c r="AM374" s="162"/>
      <c r="AN374" s="162"/>
      <c r="AO374" s="162"/>
      <c r="AP374" s="162"/>
      <c r="AQ374" s="162"/>
      <c r="AR374" s="162"/>
      <c r="AS374" s="418"/>
      <c r="AT374" s="162"/>
      <c r="AU374" s="162"/>
      <c r="AV374" s="162"/>
      <c r="AW374" s="162"/>
      <c r="AX374" s="162"/>
      <c r="AY374" s="162"/>
      <c r="AZ374" s="162"/>
      <c r="BA374" s="162"/>
      <c r="BB374"/>
      <c r="BC374" s="165"/>
      <c r="BD374" s="463"/>
    </row>
    <row r="375" spans="1:1007 1025:2033 2051:3059 3077:4085 4103:5111 5129:6137 6155:7163 7181:8189 8207:9215 9233:10236 10241:11262 11267:12288 12293:13309 13314:14335 14340:16359" ht="16.5" thickBot="1">
      <c r="A375" s="21"/>
      <c r="B375" s="24" t="s">
        <v>374</v>
      </c>
      <c r="C375" s="87"/>
      <c r="D375" s="87"/>
      <c r="E375" s="87"/>
      <c r="F375" s="87"/>
      <c r="G375" s="87"/>
      <c r="H375" s="87"/>
      <c r="I375" s="87"/>
      <c r="J375" s="87"/>
      <c r="K375" s="87"/>
      <c r="L375" s="87"/>
      <c r="M375" s="133"/>
      <c r="N375" s="133"/>
      <c r="O375" s="133"/>
      <c r="P375" s="133"/>
      <c r="Q375" s="87"/>
      <c r="R375" s="133"/>
      <c r="S375" s="133"/>
      <c r="T375" s="133"/>
      <c r="U375" s="133"/>
      <c r="V375" s="87"/>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404"/>
      <c r="AT375" s="133"/>
      <c r="AU375" s="133"/>
      <c r="AV375" s="133"/>
      <c r="AW375" s="133"/>
      <c r="AX375" s="133"/>
      <c r="AY375" s="133"/>
      <c r="AZ375" s="133"/>
      <c r="BA375" s="133"/>
      <c r="BB375"/>
      <c r="BC375" s="371"/>
      <c r="BD375" s="463"/>
    </row>
    <row r="376" spans="1:1007 1025:2033 2051:3059 3077:4085 4103:5111 5129:6137 6155:7163 7181:8189 8207:9215 9233:10236 10241:11262 11267:12288 12293:13309 13314:14335 14340:16359">
      <c r="A376" s="21"/>
      <c r="B376" s="85"/>
      <c r="C376" s="85"/>
      <c r="D376" s="85"/>
      <c r="E376" s="85"/>
      <c r="F376" s="85"/>
      <c r="G376" s="85"/>
      <c r="H376" s="85"/>
      <c r="I376" s="85"/>
      <c r="J376" s="85"/>
      <c r="K376" s="85"/>
      <c r="L376" s="85"/>
      <c r="M376" s="131"/>
      <c r="N376" s="131"/>
      <c r="O376" s="131"/>
      <c r="P376" s="131"/>
      <c r="Q376" s="85"/>
      <c r="R376" s="131"/>
      <c r="S376" s="131"/>
      <c r="T376" s="131"/>
      <c r="U376" s="131"/>
      <c r="V376" s="85"/>
      <c r="W376" s="131"/>
      <c r="X376" s="131"/>
      <c r="Y376" s="131"/>
      <c r="Z376" s="131"/>
      <c r="AA376" s="131"/>
      <c r="AB376" s="131"/>
      <c r="AC376" s="131"/>
      <c r="AD376" s="131"/>
      <c r="AE376" s="131"/>
      <c r="AF376" s="131"/>
      <c r="AG376" s="131"/>
      <c r="AH376" s="131"/>
      <c r="AI376" s="131"/>
      <c r="AJ376" s="131"/>
      <c r="AK376" s="131"/>
      <c r="AL376" s="131"/>
      <c r="AM376" s="322" t="str">
        <f>+$AM$13</f>
        <v>IFRS 17</v>
      </c>
      <c r="AN376" s="131"/>
      <c r="AO376" s="322" t="str">
        <f>+$AM$13</f>
        <v>IFRS 17</v>
      </c>
      <c r="AP376" s="131"/>
      <c r="AQ376" s="322" t="str">
        <f>+$AM$13</f>
        <v>IFRS 17</v>
      </c>
      <c r="AR376" s="131"/>
      <c r="AS376" s="419" t="s">
        <v>596</v>
      </c>
      <c r="AT376" s="131"/>
      <c r="AU376" s="322" t="s">
        <v>596</v>
      </c>
      <c r="AV376" s="131"/>
      <c r="AW376" s="131"/>
      <c r="AX376" s="131"/>
      <c r="AY376" s="131"/>
      <c r="AZ376" s="131"/>
      <c r="BA376" s="131"/>
      <c r="BB376"/>
      <c r="BC376" s="372"/>
      <c r="BD376" s="463"/>
    </row>
    <row r="377" spans="1:1007 1025:2033 2051:3059 3077:4085 4103:5111 5129:6137 6155:7163 7181:8189 8207:9215 9233:10236 10241:11262 11267:12288 12293:13309 13314:14335 14340:16359" s="316" customFormat="1" ht="25.5">
      <c r="A377" s="320"/>
      <c r="B377" s="334" t="s">
        <v>24</v>
      </c>
      <c r="C377" s="321" t="str">
        <f t="shared" ref="C377:BA377" si="86">C$14</f>
        <v>Q1-15
Underlying</v>
      </c>
      <c r="D377" s="321" t="str">
        <f t="shared" si="86"/>
        <v>Q2-15
Underlying</v>
      </c>
      <c r="E377" s="321" t="str">
        <f t="shared" si="86"/>
        <v>Q3-15
Underlying</v>
      </c>
      <c r="F377" s="321" t="str">
        <f t="shared" si="86"/>
        <v>Q4-15
Underlying</v>
      </c>
      <c r="G377" s="321" t="str">
        <f t="shared" si="86"/>
        <v>FY-2015
Underlying</v>
      </c>
      <c r="H377" s="321" t="str">
        <f t="shared" si="86"/>
        <v>Q1-16
Underlying</v>
      </c>
      <c r="I377" s="321" t="str">
        <f t="shared" si="86"/>
        <v>Q2-16
Underlying</v>
      </c>
      <c r="J377" s="321" t="str">
        <f t="shared" si="86"/>
        <v>Q3-16
Underlying</v>
      </c>
      <c r="K377" s="321" t="str">
        <f t="shared" si="86"/>
        <v>Q4-16
Underlying</v>
      </c>
      <c r="L377" s="322" t="str">
        <f t="shared" si="86"/>
        <v>FY-2016
Underlying</v>
      </c>
      <c r="M377" s="322" t="s">
        <v>540</v>
      </c>
      <c r="N377" s="322" t="s">
        <v>541</v>
      </c>
      <c r="O377" s="322" t="s">
        <v>542</v>
      </c>
      <c r="P377" s="321" t="s">
        <v>543</v>
      </c>
      <c r="Q377" s="322" t="s">
        <v>544</v>
      </c>
      <c r="R377" s="322" t="s">
        <v>545</v>
      </c>
      <c r="S377" s="322" t="s">
        <v>546</v>
      </c>
      <c r="T377" s="322" t="s">
        <v>547</v>
      </c>
      <c r="U377" s="321" t="s">
        <v>548</v>
      </c>
      <c r="V377" s="322" t="s">
        <v>549</v>
      </c>
      <c r="W377" s="322" t="s">
        <v>550</v>
      </c>
      <c r="X377" s="322" t="s">
        <v>551</v>
      </c>
      <c r="Y377" s="322" t="s">
        <v>552</v>
      </c>
      <c r="Z377" s="322" t="s">
        <v>553</v>
      </c>
      <c r="AA377" s="322" t="s">
        <v>554</v>
      </c>
      <c r="AB377" s="322" t="s">
        <v>555</v>
      </c>
      <c r="AC377" s="322" t="s">
        <v>556</v>
      </c>
      <c r="AD377" s="322" t="s">
        <v>557</v>
      </c>
      <c r="AE377" s="322" t="s">
        <v>558</v>
      </c>
      <c r="AF377" s="322" t="s">
        <v>559</v>
      </c>
      <c r="AG377" s="322" t="s">
        <v>560</v>
      </c>
      <c r="AH377" s="322" t="s">
        <v>561</v>
      </c>
      <c r="AI377" s="322" t="s">
        <v>562</v>
      </c>
      <c r="AJ377" s="322" t="s">
        <v>563</v>
      </c>
      <c r="AK377" s="322" t="s">
        <v>564</v>
      </c>
      <c r="AL377" s="322" t="s">
        <v>565</v>
      </c>
      <c r="AM377" s="322" t="str">
        <f t="shared" si="86"/>
        <v>Q1-22
Underlying</v>
      </c>
      <c r="AN377" s="322" t="s">
        <v>572</v>
      </c>
      <c r="AO377" s="322" t="str">
        <f t="shared" si="86"/>
        <v>Q2-22
Underlying</v>
      </c>
      <c r="AP377" s="322" t="s">
        <v>577</v>
      </c>
      <c r="AQ377" s="57" t="str">
        <f t="shared" si="86"/>
        <v>Q3-22
Underlying</v>
      </c>
      <c r="AR377" s="322" t="s">
        <v>602</v>
      </c>
      <c r="AS377" s="407" t="str">
        <f>AS357</f>
        <v>Q4-22
Underlying</v>
      </c>
      <c r="AT377" s="57" t="s">
        <v>603</v>
      </c>
      <c r="AU377" s="322" t="s">
        <v>609</v>
      </c>
      <c r="AV377" s="322" t="s">
        <v>607</v>
      </c>
      <c r="AW377" s="322" t="s">
        <v>616</v>
      </c>
      <c r="AX377" s="322" t="s">
        <v>621</v>
      </c>
      <c r="AY377" s="322" t="s">
        <v>629</v>
      </c>
      <c r="AZ377" s="57" t="s">
        <v>630</v>
      </c>
      <c r="BA377" s="322" t="str">
        <f t="shared" si="86"/>
        <v>Q1-24
Underlying</v>
      </c>
      <c r="BB377"/>
      <c r="BC377" s="370" t="str">
        <f>LEFT($AV:$AV,2)&amp;"/"&amp;LEFT(BA:BA,2)</f>
        <v>Q1/Q1</v>
      </c>
      <c r="BD377" s="463"/>
      <c r="BE377" s="59"/>
      <c r="BW377" s="315"/>
      <c r="BX377" s="59"/>
      <c r="BY377" s="59"/>
      <c r="BZ377" s="59"/>
      <c r="CA377" s="59"/>
      <c r="CB377" s="59"/>
      <c r="CC377" s="59"/>
      <c r="CD377" s="59"/>
      <c r="CE377" s="59"/>
      <c r="CF377" s="59"/>
      <c r="CG377" s="59"/>
      <c r="CL377" s="59"/>
      <c r="CQ377" s="59"/>
      <c r="DI377" s="315"/>
      <c r="DJ377" s="59"/>
      <c r="DK377" s="59"/>
      <c r="DL377" s="59"/>
      <c r="DM377" s="59"/>
      <c r="DN377" s="59"/>
      <c r="DO377" s="59"/>
      <c r="DP377" s="59"/>
      <c r="DQ377" s="59"/>
      <c r="DR377" s="59"/>
      <c r="DS377" s="59"/>
      <c r="DX377" s="59"/>
      <c r="EC377" s="59"/>
      <c r="EU377" s="315"/>
      <c r="EV377" s="59"/>
      <c r="EW377" s="59"/>
      <c r="EX377" s="59"/>
      <c r="EY377" s="59"/>
      <c r="EZ377" s="59"/>
      <c r="FA377" s="59"/>
      <c r="FB377" s="59"/>
      <c r="FC377" s="59"/>
      <c r="FD377" s="59"/>
      <c r="FE377" s="59"/>
      <c r="FJ377" s="59"/>
      <c r="FO377" s="59"/>
      <c r="GG377" s="315"/>
      <c r="GH377" s="59"/>
      <c r="GI377" s="59"/>
      <c r="GJ377" s="59"/>
      <c r="GK377" s="59"/>
      <c r="GL377" s="59"/>
      <c r="GM377" s="59"/>
      <c r="GN377" s="59"/>
      <c r="GO377" s="59"/>
      <c r="GP377" s="59"/>
      <c r="GQ377" s="59"/>
      <c r="GV377" s="59"/>
      <c r="HA377" s="59"/>
      <c r="HS377" s="315"/>
      <c r="HT377" s="59"/>
      <c r="HU377" s="59"/>
      <c r="HV377" s="59"/>
      <c r="HW377" s="59"/>
      <c r="HX377" s="59"/>
      <c r="HY377" s="59"/>
      <c r="HZ377" s="59"/>
      <c r="IA377" s="59"/>
      <c r="IB377" s="59"/>
      <c r="IC377" s="59"/>
      <c r="IH377" s="59"/>
      <c r="IM377" s="59"/>
      <c r="JE377" s="315"/>
      <c r="JF377" s="59"/>
      <c r="JG377" s="59"/>
      <c r="JH377" s="59"/>
      <c r="JI377" s="59"/>
      <c r="JJ377" s="59"/>
      <c r="JK377" s="59"/>
      <c r="JL377" s="59"/>
      <c r="JM377" s="59"/>
      <c r="JN377" s="59"/>
      <c r="JO377" s="59"/>
      <c r="JT377" s="59"/>
      <c r="JY377" s="59"/>
      <c r="KQ377" s="315"/>
      <c r="KR377" s="59"/>
      <c r="KS377" s="59"/>
      <c r="KT377" s="59"/>
      <c r="KU377" s="59"/>
      <c r="KV377" s="59"/>
      <c r="KW377" s="59"/>
      <c r="KX377" s="59"/>
      <c r="KY377" s="59"/>
      <c r="KZ377" s="59"/>
      <c r="LA377" s="59"/>
      <c r="LF377" s="59"/>
      <c r="LK377" s="59"/>
      <c r="MC377" s="315"/>
      <c r="MD377" s="59"/>
      <c r="ME377" s="59"/>
      <c r="MF377" s="59"/>
      <c r="MG377" s="59"/>
      <c r="MH377" s="59"/>
      <c r="MI377" s="59"/>
      <c r="MJ377" s="59"/>
      <c r="MK377" s="59"/>
      <c r="ML377" s="59"/>
      <c r="MM377" s="59"/>
      <c r="MR377" s="59"/>
      <c r="MW377" s="59"/>
      <c r="NO377" s="315"/>
      <c r="NP377" s="59"/>
      <c r="NQ377" s="59"/>
      <c r="NR377" s="59"/>
      <c r="NS377" s="59"/>
      <c r="NT377" s="59"/>
      <c r="NU377" s="59"/>
      <c r="NV377" s="59"/>
      <c r="NW377" s="59"/>
      <c r="NX377" s="59"/>
      <c r="NY377" s="59"/>
      <c r="OD377" s="59"/>
      <c r="OI377" s="59"/>
      <c r="PA377" s="315"/>
      <c r="PB377" s="59"/>
      <c r="PC377" s="59"/>
      <c r="PD377" s="59"/>
      <c r="PE377" s="59"/>
      <c r="PF377" s="59"/>
      <c r="PG377" s="59"/>
      <c r="PH377" s="59"/>
      <c r="PI377" s="59"/>
      <c r="PJ377" s="59"/>
      <c r="PK377" s="59"/>
      <c r="PP377" s="59"/>
      <c r="PU377" s="59"/>
      <c r="QM377" s="315"/>
      <c r="QN377" s="59"/>
      <c r="QO377" s="59"/>
      <c r="QP377" s="59"/>
      <c r="QQ377" s="59"/>
      <c r="QR377" s="59"/>
      <c r="QS377" s="59"/>
      <c r="QT377" s="59"/>
      <c r="QU377" s="59"/>
      <c r="QV377" s="59"/>
      <c r="QW377" s="59"/>
      <c r="RB377" s="59"/>
      <c r="RG377" s="59"/>
      <c r="RY377" s="315"/>
      <c r="RZ377" s="59"/>
      <c r="SA377" s="59"/>
      <c r="SB377" s="59"/>
      <c r="SC377" s="59"/>
      <c r="SD377" s="59"/>
      <c r="SE377" s="59"/>
      <c r="SF377" s="59"/>
      <c r="SG377" s="59"/>
      <c r="SH377" s="59"/>
      <c r="SI377" s="59"/>
      <c r="SN377" s="59"/>
      <c r="SS377" s="59"/>
      <c r="TK377" s="315"/>
      <c r="TL377" s="59"/>
      <c r="TM377" s="59"/>
      <c r="TN377" s="59"/>
      <c r="TO377" s="59"/>
      <c r="TP377" s="59"/>
      <c r="TQ377" s="59"/>
      <c r="TR377" s="59"/>
      <c r="TS377" s="59"/>
      <c r="TT377" s="59"/>
      <c r="TU377" s="59"/>
      <c r="TZ377" s="59"/>
      <c r="UE377" s="59"/>
      <c r="UW377" s="315"/>
      <c r="UX377" s="59"/>
      <c r="UY377" s="59"/>
      <c r="UZ377" s="59"/>
      <c r="VA377" s="59"/>
      <c r="VB377" s="59"/>
      <c r="VC377" s="59"/>
      <c r="VD377" s="59"/>
      <c r="VE377" s="59"/>
      <c r="VF377" s="59"/>
      <c r="VG377" s="59"/>
      <c r="VL377" s="59"/>
      <c r="VQ377" s="59"/>
      <c r="WI377" s="315"/>
      <c r="WJ377" s="59"/>
      <c r="WK377" s="59"/>
      <c r="WL377" s="59"/>
      <c r="WM377" s="59"/>
      <c r="WN377" s="59"/>
      <c r="WO377" s="59"/>
      <c r="WP377" s="59"/>
      <c r="WQ377" s="59"/>
      <c r="WR377" s="59"/>
      <c r="WS377" s="59"/>
      <c r="WX377" s="59"/>
      <c r="XC377" s="59"/>
      <c r="XU377" s="315"/>
      <c r="XV377" s="59"/>
      <c r="XW377" s="59"/>
      <c r="XX377" s="59"/>
      <c r="XY377" s="59"/>
      <c r="XZ377" s="59"/>
      <c r="YA377" s="59"/>
      <c r="YB377" s="59"/>
      <c r="YC377" s="59"/>
      <c r="YD377" s="59"/>
      <c r="YE377" s="59"/>
      <c r="YJ377" s="59"/>
      <c r="YO377" s="59"/>
      <c r="ZG377" s="315"/>
      <c r="ZH377" s="59"/>
      <c r="ZI377" s="59"/>
      <c r="ZJ377" s="59"/>
      <c r="ZK377" s="59"/>
      <c r="ZL377" s="59"/>
      <c r="ZM377" s="59"/>
      <c r="ZN377" s="59"/>
      <c r="ZO377" s="59"/>
      <c r="ZP377" s="59"/>
      <c r="ZQ377" s="59"/>
      <c r="ZV377" s="59"/>
      <c r="AAA377" s="59"/>
      <c r="AAS377" s="315"/>
      <c r="AAT377" s="59"/>
      <c r="AAU377" s="59"/>
      <c r="AAV377" s="59"/>
      <c r="AAW377" s="59"/>
      <c r="AAX377" s="59"/>
      <c r="AAY377" s="59"/>
      <c r="AAZ377" s="59"/>
      <c r="ABA377" s="59"/>
      <c r="ABB377" s="59"/>
      <c r="ABC377" s="59"/>
      <c r="ABH377" s="59"/>
      <c r="ABM377" s="59"/>
      <c r="ACE377" s="315"/>
      <c r="ACF377" s="59"/>
      <c r="ACG377" s="59"/>
      <c r="ACH377" s="59"/>
      <c r="ACI377" s="59"/>
      <c r="ACJ377" s="59"/>
      <c r="ACK377" s="59"/>
      <c r="ACL377" s="59"/>
      <c r="ACM377" s="59"/>
      <c r="ACN377" s="59"/>
      <c r="ACO377" s="59"/>
      <c r="ACT377" s="59"/>
      <c r="ACY377" s="59"/>
      <c r="ADQ377" s="315"/>
      <c r="ADR377" s="59"/>
      <c r="ADS377" s="59"/>
      <c r="ADT377" s="59"/>
      <c r="ADU377" s="59"/>
      <c r="ADV377" s="59"/>
      <c r="ADW377" s="59"/>
      <c r="ADX377" s="59"/>
      <c r="ADY377" s="59"/>
      <c r="ADZ377" s="59"/>
      <c r="AEA377" s="59"/>
      <c r="AEF377" s="59"/>
      <c r="AEK377" s="59"/>
      <c r="AFC377" s="315"/>
      <c r="AFD377" s="59"/>
      <c r="AFE377" s="59"/>
      <c r="AFF377" s="59"/>
      <c r="AFG377" s="59"/>
      <c r="AFH377" s="59"/>
      <c r="AFI377" s="59"/>
      <c r="AFJ377" s="59"/>
      <c r="AFK377" s="59"/>
      <c r="AFL377" s="59"/>
      <c r="AFM377" s="59"/>
      <c r="AFR377" s="59"/>
      <c r="AFW377" s="59"/>
      <c r="AGO377" s="315"/>
      <c r="AGP377" s="59"/>
      <c r="AGQ377" s="59"/>
      <c r="AGR377" s="59"/>
      <c r="AGS377" s="59"/>
      <c r="AGT377" s="59"/>
      <c r="AGU377" s="59"/>
      <c r="AGV377" s="59"/>
      <c r="AGW377" s="59"/>
      <c r="AGX377" s="59"/>
      <c r="AGY377" s="59"/>
      <c r="AHD377" s="59"/>
      <c r="AHI377" s="59"/>
      <c r="AIA377" s="315"/>
      <c r="AIB377" s="59"/>
      <c r="AIC377" s="59"/>
      <c r="AID377" s="59"/>
      <c r="AIE377" s="59"/>
      <c r="AIF377" s="59"/>
      <c r="AIG377" s="59"/>
      <c r="AIH377" s="59"/>
      <c r="AII377" s="59"/>
      <c r="AIJ377" s="59"/>
      <c r="AIK377" s="59"/>
      <c r="AIP377" s="59"/>
      <c r="AIU377" s="59"/>
      <c r="AJM377" s="315"/>
      <c r="AJN377" s="59"/>
      <c r="AJO377" s="59"/>
      <c r="AJP377" s="59"/>
      <c r="AJQ377" s="59"/>
      <c r="AJR377" s="59"/>
      <c r="AJS377" s="59"/>
      <c r="AJT377" s="59"/>
      <c r="AJU377" s="59"/>
      <c r="AJV377" s="59"/>
      <c r="AJW377" s="59"/>
      <c r="AKB377" s="59"/>
      <c r="AKG377" s="59"/>
      <c r="AKY377" s="315"/>
      <c r="AKZ377" s="59"/>
      <c r="ALA377" s="59"/>
      <c r="ALB377" s="59"/>
      <c r="ALC377" s="59"/>
      <c r="ALD377" s="59"/>
      <c r="ALE377" s="59"/>
      <c r="ALF377" s="59"/>
      <c r="ALG377" s="59"/>
      <c r="ALH377" s="59"/>
      <c r="ALI377" s="59"/>
      <c r="ALN377" s="59"/>
      <c r="ALS377" s="59"/>
      <c r="AMK377" s="315"/>
      <c r="AML377" s="59"/>
      <c r="AMM377" s="59"/>
      <c r="AMN377" s="59"/>
      <c r="AMO377" s="59"/>
      <c r="AMP377" s="59"/>
      <c r="AMQ377" s="59"/>
      <c r="AMR377" s="59"/>
      <c r="AMS377" s="59"/>
      <c r="AMT377" s="59"/>
      <c r="AMU377" s="59"/>
      <c r="AMZ377" s="59"/>
      <c r="ANE377" s="59"/>
      <c r="ANW377" s="315"/>
      <c r="ANX377" s="59"/>
      <c r="ANY377" s="59"/>
      <c r="ANZ377" s="59"/>
      <c r="AOA377" s="59"/>
      <c r="AOB377" s="59"/>
      <c r="AOC377" s="59"/>
      <c r="AOD377" s="59"/>
      <c r="AOE377" s="59"/>
      <c r="AOF377" s="59"/>
      <c r="AOG377" s="59"/>
      <c r="AOL377" s="59"/>
      <c r="AOQ377" s="59"/>
      <c r="API377" s="315"/>
      <c r="APJ377" s="59"/>
      <c r="APK377" s="59"/>
      <c r="APL377" s="59"/>
      <c r="APM377" s="59"/>
      <c r="APN377" s="59"/>
      <c r="APO377" s="59"/>
      <c r="APP377" s="59"/>
      <c r="APQ377" s="59"/>
      <c r="APR377" s="59"/>
      <c r="APS377" s="59"/>
      <c r="APX377" s="59"/>
      <c r="AQC377" s="59"/>
      <c r="AQU377" s="315"/>
      <c r="AQV377" s="59"/>
      <c r="AQW377" s="59"/>
      <c r="AQX377" s="59"/>
      <c r="AQY377" s="59"/>
      <c r="AQZ377" s="59"/>
      <c r="ARA377" s="59"/>
      <c r="ARB377" s="59"/>
      <c r="ARC377" s="59"/>
      <c r="ARD377" s="59"/>
      <c r="ARE377" s="59"/>
      <c r="ARJ377" s="59"/>
      <c r="ARO377" s="59"/>
      <c r="ASG377" s="315"/>
      <c r="ASH377" s="59"/>
      <c r="ASI377" s="59"/>
      <c r="ASJ377" s="59"/>
      <c r="ASK377" s="59"/>
      <c r="ASL377" s="59"/>
      <c r="ASM377" s="59"/>
      <c r="ASN377" s="59"/>
      <c r="ASO377" s="59"/>
      <c r="ASP377" s="59"/>
      <c r="ASQ377" s="59"/>
      <c r="ASV377" s="59"/>
      <c r="ATA377" s="59"/>
      <c r="ATS377" s="315"/>
      <c r="ATT377" s="59"/>
      <c r="ATU377" s="59"/>
      <c r="ATV377" s="59"/>
      <c r="ATW377" s="59"/>
      <c r="ATX377" s="59"/>
      <c r="ATY377" s="59"/>
      <c r="ATZ377" s="59"/>
      <c r="AUA377" s="59"/>
      <c r="AUB377" s="59"/>
      <c r="AUC377" s="59"/>
      <c r="AUH377" s="59"/>
      <c r="AUM377" s="59"/>
      <c r="AVE377" s="315"/>
      <c r="AVF377" s="59"/>
      <c r="AVG377" s="59"/>
      <c r="AVH377" s="59"/>
      <c r="AVI377" s="59"/>
      <c r="AVJ377" s="59"/>
      <c r="AVK377" s="59"/>
      <c r="AVL377" s="59"/>
      <c r="AVM377" s="59"/>
      <c r="AVN377" s="59"/>
      <c r="AVO377" s="59"/>
      <c r="AVT377" s="59"/>
      <c r="AVY377" s="59"/>
      <c r="AWQ377" s="315"/>
      <c r="AWR377" s="59"/>
      <c r="AWS377" s="59"/>
      <c r="AWT377" s="59"/>
      <c r="AWU377" s="59"/>
      <c r="AWV377" s="59"/>
      <c r="AWW377" s="59"/>
      <c r="AWX377" s="59"/>
      <c r="AWY377" s="59"/>
      <c r="AWZ377" s="59"/>
      <c r="AXA377" s="59"/>
      <c r="AXF377" s="59"/>
      <c r="AXK377" s="59"/>
      <c r="AYC377" s="315"/>
      <c r="AYD377" s="59"/>
      <c r="AYE377" s="59"/>
      <c r="AYF377" s="59"/>
      <c r="AYG377" s="59"/>
      <c r="AYH377" s="59"/>
      <c r="AYI377" s="59"/>
      <c r="AYJ377" s="59"/>
      <c r="AYK377" s="59"/>
      <c r="AYL377" s="59"/>
      <c r="AYM377" s="59"/>
      <c r="AYR377" s="59"/>
      <c r="AYW377" s="59"/>
      <c r="AZO377" s="315"/>
      <c r="AZP377" s="59"/>
      <c r="AZQ377" s="59"/>
      <c r="AZR377" s="59"/>
      <c r="AZS377" s="59"/>
      <c r="AZT377" s="59"/>
      <c r="AZU377" s="59"/>
      <c r="AZV377" s="59"/>
      <c r="AZW377" s="59"/>
      <c r="AZX377" s="59"/>
      <c r="AZY377" s="59"/>
      <c r="BAD377" s="59"/>
      <c r="BAI377" s="59"/>
      <c r="BBA377" s="315"/>
      <c r="BBB377" s="59"/>
      <c r="BBC377" s="59"/>
      <c r="BBD377" s="59"/>
      <c r="BBE377" s="59"/>
      <c r="BBF377" s="59"/>
      <c r="BBG377" s="59"/>
      <c r="BBH377" s="59"/>
      <c r="BBI377" s="59"/>
      <c r="BBJ377" s="59"/>
      <c r="BBK377" s="59"/>
      <c r="BBP377" s="59"/>
      <c r="BBU377" s="59"/>
      <c r="BCM377" s="315"/>
      <c r="BCN377" s="59"/>
      <c r="BCO377" s="59"/>
      <c r="BCP377" s="59"/>
      <c r="BCQ377" s="59"/>
      <c r="BCR377" s="59"/>
      <c r="BCS377" s="59"/>
      <c r="BCT377" s="59"/>
      <c r="BCU377" s="59"/>
      <c r="BCV377" s="59"/>
      <c r="BCW377" s="59"/>
      <c r="BDB377" s="59"/>
      <c r="BDG377" s="59"/>
      <c r="BDY377" s="315"/>
      <c r="BDZ377" s="59"/>
      <c r="BEA377" s="59"/>
      <c r="BEB377" s="59"/>
      <c r="BEC377" s="59"/>
      <c r="BED377" s="59"/>
      <c r="BEE377" s="59"/>
      <c r="BEF377" s="59"/>
      <c r="BEG377" s="59"/>
      <c r="BEH377" s="59"/>
      <c r="BEI377" s="59"/>
      <c r="BEN377" s="59"/>
      <c r="BES377" s="59"/>
      <c r="BFK377" s="315"/>
      <c r="BFL377" s="59"/>
      <c r="BFM377" s="59"/>
      <c r="BFN377" s="59"/>
      <c r="BFO377" s="59"/>
      <c r="BFP377" s="59"/>
      <c r="BFQ377" s="59"/>
      <c r="BFR377" s="59"/>
      <c r="BFS377" s="59"/>
      <c r="BFT377" s="59"/>
      <c r="BFU377" s="59"/>
      <c r="BFZ377" s="59"/>
      <c r="BGE377" s="59"/>
      <c r="BGW377" s="315"/>
      <c r="BGX377" s="59"/>
      <c r="BGY377" s="59"/>
      <c r="BGZ377" s="59"/>
      <c r="BHA377" s="59"/>
      <c r="BHB377" s="59"/>
      <c r="BHC377" s="59"/>
      <c r="BHD377" s="59"/>
      <c r="BHE377" s="59"/>
      <c r="BHF377" s="59"/>
      <c r="BHG377" s="59"/>
      <c r="BHL377" s="59"/>
      <c r="BHQ377" s="59"/>
      <c r="BII377" s="315"/>
      <c r="BIJ377" s="59"/>
      <c r="BIK377" s="59"/>
      <c r="BIL377" s="59"/>
      <c r="BIM377" s="59"/>
      <c r="BIN377" s="59"/>
      <c r="BIO377" s="59"/>
      <c r="BIP377" s="59"/>
      <c r="BIQ377" s="59"/>
      <c r="BIR377" s="59"/>
      <c r="BIS377" s="59"/>
      <c r="BIX377" s="59"/>
      <c r="BJC377" s="59"/>
      <c r="BJU377" s="315"/>
      <c r="BJV377" s="59"/>
      <c r="BJW377" s="59"/>
      <c r="BJX377" s="59"/>
      <c r="BJY377" s="59"/>
      <c r="BJZ377" s="59"/>
      <c r="BKA377" s="59"/>
      <c r="BKB377" s="59"/>
      <c r="BKC377" s="59"/>
      <c r="BKD377" s="59"/>
      <c r="BKE377" s="59"/>
      <c r="BKJ377" s="59"/>
      <c r="BKO377" s="59"/>
      <c r="BLG377" s="315"/>
      <c r="BLH377" s="59"/>
      <c r="BLI377" s="59"/>
      <c r="BLJ377" s="59"/>
      <c r="BLK377" s="59"/>
      <c r="BLL377" s="59"/>
      <c r="BLM377" s="59"/>
      <c r="BLN377" s="59"/>
      <c r="BLO377" s="59"/>
      <c r="BLP377" s="59"/>
      <c r="BLQ377" s="59"/>
      <c r="BLV377" s="59"/>
      <c r="BMA377" s="59"/>
      <c r="BMS377" s="315"/>
      <c r="BMT377" s="59"/>
      <c r="BMU377" s="59"/>
      <c r="BMV377" s="59"/>
      <c r="BMW377" s="59"/>
      <c r="BMX377" s="59"/>
      <c r="BMY377" s="59"/>
      <c r="BMZ377" s="59"/>
      <c r="BNA377" s="59"/>
      <c r="BNB377" s="59"/>
      <c r="BNC377" s="59"/>
      <c r="BNH377" s="59"/>
      <c r="BNM377" s="59"/>
      <c r="BOE377" s="315"/>
      <c r="BOF377" s="59"/>
      <c r="BOG377" s="59"/>
      <c r="BOH377" s="59"/>
      <c r="BOI377" s="59"/>
      <c r="BOJ377" s="59"/>
      <c r="BOK377" s="59"/>
      <c r="BOL377" s="59"/>
      <c r="BOM377" s="59"/>
      <c r="BON377" s="59"/>
      <c r="BOO377" s="59"/>
      <c r="BOT377" s="59"/>
      <c r="BOY377" s="59"/>
      <c r="BPQ377" s="315"/>
      <c r="BPR377" s="59"/>
      <c r="BPS377" s="59"/>
      <c r="BPT377" s="59"/>
      <c r="BPU377" s="59"/>
      <c r="BPV377" s="59"/>
      <c r="BPW377" s="59"/>
      <c r="BPX377" s="59"/>
      <c r="BPY377" s="59"/>
      <c r="BPZ377" s="59"/>
      <c r="BQA377" s="59"/>
      <c r="BQF377" s="59"/>
      <c r="BQK377" s="59"/>
      <c r="BRC377" s="315"/>
      <c r="BRD377" s="59"/>
      <c r="BRE377" s="59"/>
      <c r="BRF377" s="59"/>
      <c r="BRG377" s="59"/>
      <c r="BRH377" s="59"/>
      <c r="BRI377" s="59"/>
      <c r="BRJ377" s="59"/>
      <c r="BRK377" s="59"/>
      <c r="BRL377" s="59"/>
      <c r="BRM377" s="59"/>
      <c r="BRR377" s="59"/>
      <c r="BRW377" s="59"/>
      <c r="BSO377" s="315"/>
      <c r="BSP377" s="59"/>
      <c r="BSQ377" s="59"/>
      <c r="BSR377" s="59"/>
      <c r="BSS377" s="59"/>
      <c r="BST377" s="59"/>
      <c r="BSU377" s="59"/>
      <c r="BSV377" s="59"/>
      <c r="BSW377" s="59"/>
      <c r="BSX377" s="59"/>
      <c r="BSY377" s="59"/>
      <c r="BTD377" s="59"/>
      <c r="BTI377" s="59"/>
      <c r="BUA377" s="315"/>
      <c r="BUB377" s="59"/>
      <c r="BUC377" s="59"/>
      <c r="BUD377" s="59"/>
      <c r="BUE377" s="59"/>
      <c r="BUF377" s="59"/>
      <c r="BUG377" s="59"/>
      <c r="BUH377" s="59"/>
      <c r="BUI377" s="59"/>
      <c r="BUJ377" s="59"/>
      <c r="BUK377" s="59"/>
      <c r="BUP377" s="59"/>
      <c r="BUU377" s="59"/>
      <c r="BVM377" s="315"/>
      <c r="BVN377" s="59"/>
      <c r="BVO377" s="59"/>
      <c r="BVP377" s="59"/>
      <c r="BVQ377" s="59"/>
      <c r="BVR377" s="59"/>
      <c r="BVS377" s="59"/>
      <c r="BVT377" s="59"/>
      <c r="BVU377" s="59"/>
      <c r="BVV377" s="59"/>
      <c r="BVW377" s="59"/>
      <c r="BWB377" s="59"/>
      <c r="BWG377" s="59"/>
      <c r="BWY377" s="315"/>
      <c r="BWZ377" s="59"/>
      <c r="BXA377" s="59"/>
      <c r="BXB377" s="59"/>
      <c r="BXC377" s="59"/>
      <c r="BXD377" s="59"/>
      <c r="BXE377" s="59"/>
      <c r="BXF377" s="59"/>
      <c r="BXG377" s="59"/>
      <c r="BXH377" s="59"/>
      <c r="BXI377" s="59"/>
      <c r="BXN377" s="59"/>
      <c r="BXS377" s="59"/>
      <c r="BYK377" s="315"/>
      <c r="BYL377" s="59"/>
      <c r="BYM377" s="59"/>
      <c r="BYN377" s="59"/>
      <c r="BYO377" s="59"/>
      <c r="BYP377" s="59"/>
      <c r="BYQ377" s="59"/>
      <c r="BYR377" s="59"/>
      <c r="BYS377" s="59"/>
      <c r="BYT377" s="59"/>
      <c r="BYU377" s="59"/>
      <c r="BYZ377" s="59"/>
      <c r="BZE377" s="59"/>
      <c r="BZW377" s="315"/>
      <c r="BZX377" s="59"/>
      <c r="BZY377" s="59"/>
      <c r="BZZ377" s="59"/>
      <c r="CAA377" s="59"/>
      <c r="CAB377" s="59"/>
      <c r="CAC377" s="59"/>
      <c r="CAD377" s="59"/>
      <c r="CAE377" s="59"/>
      <c r="CAF377" s="59"/>
      <c r="CAG377" s="59"/>
      <c r="CAL377" s="59"/>
      <c r="CAQ377" s="59"/>
      <c r="CBI377" s="315"/>
      <c r="CBJ377" s="59"/>
      <c r="CBK377" s="59"/>
      <c r="CBL377" s="59"/>
      <c r="CBM377" s="59"/>
      <c r="CBN377" s="59"/>
      <c r="CBO377" s="59"/>
      <c r="CBP377" s="59"/>
      <c r="CBQ377" s="59"/>
      <c r="CBR377" s="59"/>
      <c r="CBS377" s="59"/>
      <c r="CBX377" s="59"/>
      <c r="CCC377" s="59"/>
      <c r="CCU377" s="315"/>
      <c r="CCV377" s="59"/>
      <c r="CCW377" s="59"/>
      <c r="CCX377" s="59"/>
      <c r="CCY377" s="59"/>
      <c r="CCZ377" s="59"/>
      <c r="CDA377" s="59"/>
      <c r="CDB377" s="59"/>
      <c r="CDC377" s="59"/>
      <c r="CDD377" s="59"/>
      <c r="CDE377" s="59"/>
      <c r="CDJ377" s="59"/>
      <c r="CDO377" s="59"/>
      <c r="CEG377" s="315"/>
      <c r="CEH377" s="59"/>
      <c r="CEI377" s="59"/>
      <c r="CEJ377" s="59"/>
      <c r="CEK377" s="59"/>
      <c r="CEL377" s="59"/>
      <c r="CEM377" s="59"/>
      <c r="CEN377" s="59"/>
      <c r="CEO377" s="59"/>
      <c r="CEP377" s="59"/>
      <c r="CEQ377" s="59"/>
      <c r="CEV377" s="59"/>
      <c r="CFA377" s="59"/>
      <c r="CFS377" s="315"/>
      <c r="CFT377" s="59"/>
      <c r="CFU377" s="59"/>
      <c r="CFV377" s="59"/>
      <c r="CFW377" s="59"/>
      <c r="CFX377" s="59"/>
      <c r="CFY377" s="59"/>
      <c r="CFZ377" s="59"/>
      <c r="CGA377" s="59"/>
      <c r="CGB377" s="59"/>
      <c r="CGC377" s="59"/>
      <c r="CGH377" s="59"/>
      <c r="CGM377" s="59"/>
      <c r="CHE377" s="315"/>
      <c r="CHF377" s="59"/>
      <c r="CHG377" s="59"/>
      <c r="CHH377" s="59"/>
      <c r="CHI377" s="59"/>
      <c r="CHJ377" s="59"/>
      <c r="CHK377" s="59"/>
      <c r="CHL377" s="59"/>
      <c r="CHM377" s="59"/>
      <c r="CHN377" s="59"/>
      <c r="CHO377" s="59"/>
      <c r="CHT377" s="59"/>
      <c r="CHY377" s="59"/>
      <c r="CIQ377" s="315"/>
      <c r="CIR377" s="59"/>
      <c r="CIS377" s="59"/>
      <c r="CIT377" s="59"/>
      <c r="CIU377" s="59"/>
      <c r="CIV377" s="59"/>
      <c r="CIW377" s="59"/>
      <c r="CIX377" s="59"/>
      <c r="CIY377" s="59"/>
      <c r="CIZ377" s="59"/>
      <c r="CJA377" s="59"/>
      <c r="CJF377" s="59"/>
      <c r="CJK377" s="59"/>
      <c r="CKC377" s="315"/>
      <c r="CKD377" s="59"/>
      <c r="CKE377" s="59"/>
      <c r="CKF377" s="59"/>
      <c r="CKG377" s="59"/>
      <c r="CKH377" s="59"/>
      <c r="CKI377" s="59"/>
      <c r="CKJ377" s="59"/>
      <c r="CKK377" s="59"/>
      <c r="CKL377" s="59"/>
      <c r="CKM377" s="59"/>
      <c r="CKR377" s="59"/>
      <c r="CKW377" s="59"/>
      <c r="CLO377" s="315"/>
      <c r="CLP377" s="59"/>
      <c r="CLQ377" s="59"/>
      <c r="CLR377" s="59"/>
      <c r="CLS377" s="59"/>
      <c r="CLT377" s="59"/>
      <c r="CLU377" s="59"/>
      <c r="CLV377" s="59"/>
      <c r="CLW377" s="59"/>
      <c r="CLX377" s="59"/>
      <c r="CLY377" s="59"/>
      <c r="CMD377" s="59"/>
      <c r="CMI377" s="59"/>
      <c r="CNA377" s="315"/>
      <c r="CNB377" s="59"/>
      <c r="CNC377" s="59"/>
      <c r="CND377" s="59"/>
      <c r="CNE377" s="59"/>
      <c r="CNF377" s="59"/>
      <c r="CNG377" s="59"/>
      <c r="CNH377" s="59"/>
      <c r="CNI377" s="59"/>
      <c r="CNJ377" s="59"/>
      <c r="CNK377" s="59"/>
      <c r="CNP377" s="59"/>
      <c r="CNU377" s="59"/>
      <c r="COM377" s="315"/>
      <c r="CON377" s="59"/>
      <c r="COO377" s="59"/>
      <c r="COP377" s="59"/>
      <c r="COQ377" s="59"/>
      <c r="COR377" s="59"/>
      <c r="COS377" s="59"/>
      <c r="COT377" s="59"/>
      <c r="COU377" s="59"/>
      <c r="COV377" s="59"/>
      <c r="COW377" s="59"/>
      <c r="CPB377" s="59"/>
      <c r="CPG377" s="59"/>
      <c r="CPY377" s="315"/>
      <c r="CPZ377" s="59"/>
      <c r="CQA377" s="59"/>
      <c r="CQB377" s="59"/>
      <c r="CQC377" s="59"/>
      <c r="CQD377" s="59"/>
      <c r="CQE377" s="59"/>
      <c r="CQF377" s="59"/>
      <c r="CQG377" s="59"/>
      <c r="CQH377" s="59"/>
      <c r="CQI377" s="59"/>
      <c r="CQN377" s="59"/>
      <c r="CQS377" s="59"/>
      <c r="CRK377" s="315"/>
      <c r="CRL377" s="59"/>
      <c r="CRM377" s="59"/>
      <c r="CRN377" s="59"/>
      <c r="CRO377" s="59"/>
      <c r="CRP377" s="59"/>
      <c r="CRQ377" s="59"/>
      <c r="CRR377" s="59"/>
      <c r="CRS377" s="59"/>
      <c r="CRT377" s="59"/>
      <c r="CRU377" s="59"/>
      <c r="CRZ377" s="59"/>
      <c r="CSE377" s="59"/>
      <c r="CSW377" s="315"/>
      <c r="CSX377" s="59"/>
      <c r="CSY377" s="59"/>
      <c r="CSZ377" s="59"/>
      <c r="CTA377" s="59"/>
      <c r="CTB377" s="59"/>
      <c r="CTC377" s="59"/>
      <c r="CTD377" s="59"/>
      <c r="CTE377" s="59"/>
      <c r="CTF377" s="59"/>
      <c r="CTG377" s="59"/>
      <c r="CTL377" s="59"/>
      <c r="CTQ377" s="59"/>
      <c r="CUI377" s="315"/>
      <c r="CUJ377" s="59"/>
      <c r="CUK377" s="59"/>
      <c r="CUL377" s="59"/>
      <c r="CUM377" s="59"/>
      <c r="CUN377" s="59"/>
      <c r="CUO377" s="59"/>
      <c r="CUP377" s="59"/>
      <c r="CUQ377" s="59"/>
      <c r="CUR377" s="59"/>
      <c r="CUS377" s="59"/>
      <c r="CUX377" s="59"/>
      <c r="CVC377" s="59"/>
      <c r="CVU377" s="315"/>
      <c r="CVV377" s="59"/>
      <c r="CVW377" s="59"/>
      <c r="CVX377" s="59"/>
      <c r="CVY377" s="59"/>
      <c r="CVZ377" s="59"/>
      <c r="CWA377" s="59"/>
      <c r="CWB377" s="59"/>
      <c r="CWC377" s="59"/>
      <c r="CWD377" s="59"/>
      <c r="CWE377" s="59"/>
      <c r="CWJ377" s="59"/>
      <c r="CWO377" s="59"/>
      <c r="CXG377" s="315"/>
      <c r="CXH377" s="59"/>
      <c r="CXI377" s="59"/>
      <c r="CXJ377" s="59"/>
      <c r="CXK377" s="59"/>
      <c r="CXL377" s="59"/>
      <c r="CXM377" s="59"/>
      <c r="CXN377" s="59"/>
      <c r="CXO377" s="59"/>
      <c r="CXP377" s="59"/>
      <c r="CXQ377" s="59"/>
      <c r="CXV377" s="59"/>
      <c r="CYA377" s="59"/>
      <c r="CYS377" s="315"/>
      <c r="CYT377" s="59"/>
      <c r="CYU377" s="59"/>
      <c r="CYV377" s="59"/>
      <c r="CYW377" s="59"/>
      <c r="CYX377" s="59"/>
      <c r="CYY377" s="59"/>
      <c r="CYZ377" s="59"/>
      <c r="CZA377" s="59"/>
      <c r="CZB377" s="59"/>
      <c r="CZC377" s="59"/>
      <c r="CZH377" s="59"/>
      <c r="CZM377" s="59"/>
      <c r="DAE377" s="315"/>
      <c r="DAF377" s="59"/>
      <c r="DAG377" s="59"/>
      <c r="DAH377" s="59"/>
      <c r="DAI377" s="59"/>
      <c r="DAJ377" s="59"/>
      <c r="DAK377" s="59"/>
      <c r="DAL377" s="59"/>
      <c r="DAM377" s="59"/>
      <c r="DAN377" s="59"/>
      <c r="DAO377" s="59"/>
      <c r="DAT377" s="59"/>
      <c r="DAY377" s="59"/>
      <c r="DBQ377" s="315"/>
      <c r="DBR377" s="59"/>
      <c r="DBS377" s="59"/>
      <c r="DBT377" s="59"/>
      <c r="DBU377" s="59"/>
      <c r="DBV377" s="59"/>
      <c r="DBW377" s="59"/>
      <c r="DBX377" s="59"/>
      <c r="DBY377" s="59"/>
      <c r="DBZ377" s="59"/>
      <c r="DCA377" s="59"/>
      <c r="DCF377" s="59"/>
      <c r="DCK377" s="59"/>
      <c r="DDC377" s="315"/>
      <c r="DDD377" s="59"/>
      <c r="DDE377" s="59"/>
      <c r="DDF377" s="59"/>
      <c r="DDG377" s="59"/>
      <c r="DDH377" s="59"/>
      <c r="DDI377" s="59"/>
      <c r="DDJ377" s="59"/>
      <c r="DDK377" s="59"/>
      <c r="DDL377" s="59"/>
      <c r="DDM377" s="59"/>
      <c r="DDR377" s="59"/>
      <c r="DDW377" s="59"/>
      <c r="DEO377" s="315"/>
      <c r="DEP377" s="59"/>
      <c r="DEQ377" s="59"/>
      <c r="DER377" s="59"/>
      <c r="DES377" s="59"/>
      <c r="DET377" s="59"/>
      <c r="DEU377" s="59"/>
      <c r="DEV377" s="59"/>
      <c r="DEW377" s="59"/>
      <c r="DEX377" s="59"/>
      <c r="DEY377" s="59"/>
      <c r="DFD377" s="59"/>
      <c r="DFI377" s="59"/>
      <c r="DGA377" s="315"/>
      <c r="DGB377" s="59"/>
      <c r="DGC377" s="59"/>
      <c r="DGD377" s="59"/>
      <c r="DGE377" s="59"/>
      <c r="DGF377" s="59"/>
      <c r="DGG377" s="59"/>
      <c r="DGH377" s="59"/>
      <c r="DGI377" s="59"/>
      <c r="DGJ377" s="59"/>
      <c r="DGK377" s="59"/>
      <c r="DGP377" s="59"/>
      <c r="DGU377" s="59"/>
      <c r="DHM377" s="315"/>
      <c r="DHN377" s="59"/>
      <c r="DHO377" s="59"/>
      <c r="DHP377" s="59"/>
      <c r="DHQ377" s="59"/>
      <c r="DHR377" s="59"/>
      <c r="DHS377" s="59"/>
      <c r="DHT377" s="59"/>
      <c r="DHU377" s="59"/>
      <c r="DHV377" s="59"/>
      <c r="DHW377" s="59"/>
      <c r="DIB377" s="59"/>
      <c r="DIG377" s="59"/>
      <c r="DIY377" s="315"/>
      <c r="DIZ377" s="59"/>
      <c r="DJA377" s="59"/>
      <c r="DJB377" s="59"/>
      <c r="DJC377" s="59"/>
      <c r="DJD377" s="59"/>
      <c r="DJE377" s="59"/>
      <c r="DJF377" s="59"/>
      <c r="DJG377" s="59"/>
      <c r="DJH377" s="59"/>
      <c r="DJI377" s="59"/>
      <c r="DJN377" s="59"/>
      <c r="DJS377" s="59"/>
      <c r="DKK377" s="315"/>
      <c r="DKL377" s="59"/>
      <c r="DKM377" s="59"/>
      <c r="DKN377" s="59"/>
      <c r="DKO377" s="59"/>
      <c r="DKP377" s="59"/>
      <c r="DKQ377" s="59"/>
      <c r="DKR377" s="59"/>
      <c r="DKS377" s="59"/>
      <c r="DKT377" s="59"/>
      <c r="DKU377" s="59"/>
      <c r="DKZ377" s="59"/>
      <c r="DLE377" s="59"/>
      <c r="DLW377" s="315"/>
      <c r="DLX377" s="59"/>
      <c r="DLY377" s="59"/>
      <c r="DLZ377" s="59"/>
      <c r="DMA377" s="59"/>
      <c r="DMB377" s="59"/>
      <c r="DMC377" s="59"/>
      <c r="DMD377" s="59"/>
      <c r="DME377" s="59"/>
      <c r="DMF377" s="59"/>
      <c r="DMG377" s="59"/>
      <c r="DML377" s="59"/>
      <c r="DMQ377" s="59"/>
      <c r="DNI377" s="315"/>
      <c r="DNJ377" s="59"/>
      <c r="DNK377" s="59"/>
      <c r="DNL377" s="59"/>
      <c r="DNM377" s="59"/>
      <c r="DNN377" s="59"/>
      <c r="DNO377" s="59"/>
      <c r="DNP377" s="59"/>
      <c r="DNQ377" s="59"/>
      <c r="DNR377" s="59"/>
      <c r="DNS377" s="59"/>
      <c r="DNX377" s="59"/>
      <c r="DOC377" s="59"/>
      <c r="DOU377" s="315"/>
      <c r="DOV377" s="59"/>
      <c r="DOW377" s="59"/>
      <c r="DOX377" s="59"/>
      <c r="DOY377" s="59"/>
      <c r="DOZ377" s="59"/>
      <c r="DPA377" s="59"/>
      <c r="DPB377" s="59"/>
      <c r="DPC377" s="59"/>
      <c r="DPD377" s="59"/>
      <c r="DPE377" s="59"/>
      <c r="DPJ377" s="59"/>
      <c r="DPO377" s="59"/>
      <c r="DQG377" s="315"/>
      <c r="DQH377" s="59"/>
      <c r="DQI377" s="59"/>
      <c r="DQJ377" s="59"/>
      <c r="DQK377" s="59"/>
      <c r="DQL377" s="59"/>
      <c r="DQM377" s="59"/>
      <c r="DQN377" s="59"/>
      <c r="DQO377" s="59"/>
      <c r="DQP377" s="59"/>
      <c r="DQQ377" s="59"/>
      <c r="DQV377" s="59"/>
      <c r="DRA377" s="59"/>
      <c r="DRS377" s="315"/>
      <c r="DRT377" s="59"/>
      <c r="DRU377" s="59"/>
      <c r="DRV377" s="59"/>
      <c r="DRW377" s="59"/>
      <c r="DRX377" s="59"/>
      <c r="DRY377" s="59"/>
      <c r="DRZ377" s="59"/>
      <c r="DSA377" s="59"/>
      <c r="DSB377" s="59"/>
      <c r="DSC377" s="59"/>
      <c r="DSH377" s="59"/>
      <c r="DSM377" s="59"/>
      <c r="DTE377" s="315"/>
      <c r="DTF377" s="59"/>
      <c r="DTG377" s="59"/>
      <c r="DTH377" s="59"/>
      <c r="DTI377" s="59"/>
      <c r="DTJ377" s="59"/>
      <c r="DTK377" s="59"/>
      <c r="DTL377" s="59"/>
      <c r="DTM377" s="59"/>
      <c r="DTN377" s="59"/>
      <c r="DTO377" s="59"/>
      <c r="DTT377" s="59"/>
      <c r="DTY377" s="59"/>
      <c r="DUQ377" s="315"/>
      <c r="DUR377" s="59"/>
      <c r="DUS377" s="59"/>
      <c r="DUT377" s="59"/>
      <c r="DUU377" s="59"/>
      <c r="DUV377" s="59"/>
      <c r="DUW377" s="59"/>
      <c r="DUX377" s="59"/>
      <c r="DUY377" s="59"/>
      <c r="DUZ377" s="59"/>
      <c r="DVA377" s="59"/>
      <c r="DVF377" s="59"/>
      <c r="DVK377" s="59"/>
      <c r="DWC377" s="315"/>
      <c r="DWD377" s="59"/>
      <c r="DWE377" s="59"/>
      <c r="DWF377" s="59"/>
      <c r="DWG377" s="59"/>
      <c r="DWH377" s="59"/>
      <c r="DWI377" s="59"/>
      <c r="DWJ377" s="59"/>
      <c r="DWK377" s="59"/>
      <c r="DWL377" s="59"/>
      <c r="DWM377" s="59"/>
      <c r="DWR377" s="59"/>
      <c r="DWW377" s="59"/>
      <c r="DXO377" s="315"/>
      <c r="DXP377" s="59"/>
      <c r="DXQ377" s="59"/>
      <c r="DXR377" s="59"/>
      <c r="DXS377" s="59"/>
      <c r="DXT377" s="59"/>
      <c r="DXU377" s="59"/>
      <c r="DXV377" s="59"/>
      <c r="DXW377" s="59"/>
      <c r="DXX377" s="59"/>
      <c r="DXY377" s="59"/>
      <c r="DYD377" s="59"/>
      <c r="DYI377" s="59"/>
      <c r="DZA377" s="315"/>
      <c r="DZB377" s="59"/>
      <c r="DZC377" s="59"/>
      <c r="DZD377" s="59"/>
      <c r="DZE377" s="59"/>
      <c r="DZF377" s="59"/>
      <c r="DZG377" s="59"/>
      <c r="DZH377" s="59"/>
      <c r="DZI377" s="59"/>
      <c r="DZJ377" s="59"/>
      <c r="DZK377" s="59"/>
      <c r="DZP377" s="59"/>
      <c r="DZU377" s="59"/>
      <c r="EAM377" s="315"/>
      <c r="EAN377" s="59"/>
      <c r="EAO377" s="59"/>
      <c r="EAP377" s="59"/>
      <c r="EAQ377" s="59"/>
      <c r="EAR377" s="59"/>
      <c r="EAS377" s="59"/>
      <c r="EAT377" s="59"/>
      <c r="EAU377" s="59"/>
      <c r="EAV377" s="59"/>
      <c r="EAW377" s="59"/>
      <c r="EBB377" s="59"/>
      <c r="EBG377" s="59"/>
      <c r="EBY377" s="315"/>
      <c r="EBZ377" s="59"/>
      <c r="ECA377" s="59"/>
      <c r="ECB377" s="59"/>
      <c r="ECC377" s="59"/>
      <c r="ECD377" s="59"/>
      <c r="ECE377" s="59"/>
      <c r="ECF377" s="59"/>
      <c r="ECG377" s="59"/>
      <c r="ECH377" s="59"/>
      <c r="ECI377" s="59"/>
      <c r="ECN377" s="59"/>
      <c r="ECS377" s="59"/>
      <c r="EDK377" s="315"/>
      <c r="EDL377" s="59"/>
      <c r="EDM377" s="59"/>
      <c r="EDN377" s="59"/>
      <c r="EDO377" s="59"/>
      <c r="EDP377" s="59"/>
      <c r="EDQ377" s="59"/>
      <c r="EDR377" s="59"/>
      <c r="EDS377" s="59"/>
      <c r="EDT377" s="59"/>
      <c r="EDU377" s="59"/>
      <c r="EDZ377" s="59"/>
      <c r="EEE377" s="59"/>
      <c r="EEW377" s="315"/>
      <c r="EEX377" s="59"/>
      <c r="EEY377" s="59"/>
      <c r="EEZ377" s="59"/>
      <c r="EFA377" s="59"/>
      <c r="EFB377" s="59"/>
      <c r="EFC377" s="59"/>
      <c r="EFD377" s="59"/>
      <c r="EFE377" s="59"/>
      <c r="EFF377" s="59"/>
      <c r="EFG377" s="59"/>
      <c r="EFL377" s="59"/>
      <c r="EFQ377" s="59"/>
      <c r="EGI377" s="315"/>
      <c r="EGJ377" s="59"/>
      <c r="EGK377" s="59"/>
      <c r="EGL377" s="59"/>
      <c r="EGM377" s="59"/>
      <c r="EGN377" s="59"/>
      <c r="EGO377" s="59"/>
      <c r="EGP377" s="59"/>
      <c r="EGQ377" s="59"/>
      <c r="EGR377" s="59"/>
      <c r="EGS377" s="59"/>
      <c r="EGX377" s="59"/>
      <c r="EHC377" s="59"/>
      <c r="EHU377" s="315"/>
      <c r="EHV377" s="59"/>
      <c r="EHW377" s="59"/>
      <c r="EHX377" s="59"/>
      <c r="EHY377" s="59"/>
      <c r="EHZ377" s="59"/>
      <c r="EIA377" s="59"/>
      <c r="EIB377" s="59"/>
      <c r="EIC377" s="59"/>
      <c r="EID377" s="59"/>
      <c r="EIE377" s="59"/>
      <c r="EIJ377" s="59"/>
      <c r="EIO377" s="59"/>
      <c r="EJG377" s="315"/>
      <c r="EJH377" s="59"/>
      <c r="EJI377" s="59"/>
      <c r="EJJ377" s="59"/>
      <c r="EJK377" s="59"/>
      <c r="EJL377" s="59"/>
      <c r="EJM377" s="59"/>
      <c r="EJN377" s="59"/>
      <c r="EJO377" s="59"/>
      <c r="EJP377" s="59"/>
      <c r="EJQ377" s="59"/>
      <c r="EJV377" s="59"/>
      <c r="EKA377" s="59"/>
      <c r="EKS377" s="315"/>
      <c r="EKT377" s="59"/>
      <c r="EKU377" s="59"/>
      <c r="EKV377" s="59"/>
      <c r="EKW377" s="59"/>
      <c r="EKX377" s="59"/>
      <c r="EKY377" s="59"/>
      <c r="EKZ377" s="59"/>
      <c r="ELA377" s="59"/>
      <c r="ELB377" s="59"/>
      <c r="ELC377" s="59"/>
      <c r="ELH377" s="59"/>
      <c r="ELM377" s="59"/>
      <c r="EME377" s="315"/>
      <c r="EMF377" s="59"/>
      <c r="EMG377" s="59"/>
      <c r="EMH377" s="59"/>
      <c r="EMI377" s="59"/>
      <c r="EMJ377" s="59"/>
      <c r="EMK377" s="59"/>
      <c r="EML377" s="59"/>
      <c r="EMM377" s="59"/>
      <c r="EMN377" s="59"/>
      <c r="EMO377" s="59"/>
      <c r="EMT377" s="59"/>
      <c r="EMY377" s="59"/>
      <c r="ENQ377" s="315"/>
      <c r="ENR377" s="59"/>
      <c r="ENS377" s="59"/>
      <c r="ENT377" s="59"/>
      <c r="ENU377" s="59"/>
      <c r="ENV377" s="59"/>
      <c r="ENW377" s="59"/>
      <c r="ENX377" s="59"/>
      <c r="ENY377" s="59"/>
      <c r="ENZ377" s="59"/>
      <c r="EOA377" s="59"/>
      <c r="EOF377" s="59"/>
      <c r="EOK377" s="59"/>
      <c r="EPC377" s="315"/>
      <c r="EPD377" s="59"/>
      <c r="EPE377" s="59"/>
      <c r="EPF377" s="59"/>
      <c r="EPG377" s="59"/>
      <c r="EPH377" s="59"/>
      <c r="EPI377" s="59"/>
      <c r="EPJ377" s="59"/>
      <c r="EPK377" s="59"/>
      <c r="EPL377" s="59"/>
      <c r="EPM377" s="59"/>
      <c r="EPR377" s="59"/>
      <c r="EPW377" s="59"/>
      <c r="EQO377" s="315"/>
      <c r="EQP377" s="59"/>
      <c r="EQQ377" s="59"/>
      <c r="EQR377" s="59"/>
      <c r="EQS377" s="59"/>
      <c r="EQT377" s="59"/>
      <c r="EQU377" s="59"/>
      <c r="EQV377" s="59"/>
      <c r="EQW377" s="59"/>
      <c r="EQX377" s="59"/>
      <c r="EQY377" s="59"/>
      <c r="ERD377" s="59"/>
      <c r="ERI377" s="59"/>
      <c r="ESA377" s="315"/>
      <c r="ESB377" s="59"/>
      <c r="ESC377" s="59"/>
      <c r="ESD377" s="59"/>
      <c r="ESE377" s="59"/>
      <c r="ESF377" s="59"/>
      <c r="ESG377" s="59"/>
      <c r="ESH377" s="59"/>
      <c r="ESI377" s="59"/>
      <c r="ESJ377" s="59"/>
      <c r="ESK377" s="59"/>
      <c r="ESP377" s="59"/>
      <c r="ESU377" s="59"/>
      <c r="ETM377" s="315"/>
      <c r="ETN377" s="59"/>
      <c r="ETO377" s="59"/>
      <c r="ETP377" s="59"/>
      <c r="ETQ377" s="59"/>
      <c r="ETR377" s="59"/>
      <c r="ETS377" s="59"/>
      <c r="ETT377" s="59"/>
      <c r="ETU377" s="59"/>
      <c r="ETV377" s="59"/>
      <c r="ETW377" s="59"/>
      <c r="EUB377" s="59"/>
      <c r="EUG377" s="59"/>
      <c r="EUY377" s="315"/>
      <c r="EUZ377" s="59"/>
      <c r="EVA377" s="59"/>
      <c r="EVB377" s="59"/>
      <c r="EVC377" s="59"/>
      <c r="EVD377" s="59"/>
      <c r="EVE377" s="59"/>
      <c r="EVF377" s="59"/>
      <c r="EVG377" s="59"/>
      <c r="EVH377" s="59"/>
      <c r="EVI377" s="59"/>
      <c r="EVN377" s="59"/>
      <c r="EVS377" s="59"/>
      <c r="EWK377" s="315"/>
      <c r="EWL377" s="59"/>
      <c r="EWM377" s="59"/>
      <c r="EWN377" s="59"/>
      <c r="EWO377" s="59"/>
      <c r="EWP377" s="59"/>
      <c r="EWQ377" s="59"/>
      <c r="EWR377" s="59"/>
      <c r="EWS377" s="59"/>
      <c r="EWT377" s="59"/>
      <c r="EWU377" s="59"/>
      <c r="EWZ377" s="59"/>
      <c r="EXE377" s="59"/>
      <c r="EXW377" s="315"/>
      <c r="EXX377" s="59"/>
      <c r="EXY377" s="59"/>
      <c r="EXZ377" s="59"/>
      <c r="EYA377" s="59"/>
      <c r="EYB377" s="59"/>
      <c r="EYC377" s="59"/>
      <c r="EYD377" s="59"/>
      <c r="EYE377" s="59"/>
      <c r="EYF377" s="59"/>
      <c r="EYG377" s="59"/>
      <c r="EYL377" s="59"/>
      <c r="EYQ377" s="59"/>
      <c r="EZI377" s="315"/>
      <c r="EZJ377" s="59"/>
      <c r="EZK377" s="59"/>
      <c r="EZL377" s="59"/>
      <c r="EZM377" s="59"/>
      <c r="EZN377" s="59"/>
      <c r="EZO377" s="59"/>
      <c r="EZP377" s="59"/>
      <c r="EZQ377" s="59"/>
      <c r="EZR377" s="59"/>
      <c r="EZS377" s="59"/>
      <c r="EZX377" s="59"/>
      <c r="FAC377" s="59"/>
      <c r="FAU377" s="315"/>
      <c r="FAV377" s="59"/>
      <c r="FAW377" s="59"/>
      <c r="FAX377" s="59"/>
      <c r="FAY377" s="59"/>
      <c r="FAZ377" s="59"/>
      <c r="FBA377" s="59"/>
      <c r="FBB377" s="59"/>
      <c r="FBC377" s="59"/>
      <c r="FBD377" s="59"/>
      <c r="FBE377" s="59"/>
      <c r="FBJ377" s="59"/>
      <c r="FBO377" s="59"/>
      <c r="FCG377" s="315"/>
      <c r="FCH377" s="59"/>
      <c r="FCI377" s="59"/>
      <c r="FCJ377" s="59"/>
      <c r="FCK377" s="59"/>
      <c r="FCL377" s="59"/>
      <c r="FCM377" s="59"/>
      <c r="FCN377" s="59"/>
      <c r="FCO377" s="59"/>
      <c r="FCP377" s="59"/>
      <c r="FCQ377" s="59"/>
      <c r="FCV377" s="59"/>
      <c r="FDA377" s="59"/>
      <c r="FDS377" s="315"/>
      <c r="FDT377" s="59"/>
      <c r="FDU377" s="59"/>
      <c r="FDV377" s="59"/>
      <c r="FDW377" s="59"/>
      <c r="FDX377" s="59"/>
      <c r="FDY377" s="59"/>
      <c r="FDZ377" s="59"/>
      <c r="FEA377" s="59"/>
      <c r="FEB377" s="59"/>
      <c r="FEC377" s="59"/>
      <c r="FEH377" s="59"/>
      <c r="FEM377" s="59"/>
      <c r="FFE377" s="315"/>
      <c r="FFF377" s="59"/>
      <c r="FFG377" s="59"/>
      <c r="FFH377" s="59"/>
      <c r="FFI377" s="59"/>
      <c r="FFJ377" s="59"/>
      <c r="FFK377" s="59"/>
      <c r="FFL377" s="59"/>
      <c r="FFM377" s="59"/>
      <c r="FFN377" s="59"/>
      <c r="FFO377" s="59"/>
      <c r="FFT377" s="59"/>
      <c r="FFY377" s="59"/>
      <c r="FGQ377" s="315"/>
      <c r="FGR377" s="59"/>
      <c r="FGS377" s="59"/>
      <c r="FGT377" s="59"/>
      <c r="FGU377" s="59"/>
      <c r="FGV377" s="59"/>
      <c r="FGW377" s="59"/>
      <c r="FGX377" s="59"/>
      <c r="FGY377" s="59"/>
      <c r="FGZ377" s="59"/>
      <c r="FHA377" s="59"/>
      <c r="FHF377" s="59"/>
      <c r="FHK377" s="59"/>
      <c r="FIC377" s="315"/>
      <c r="FID377" s="59"/>
      <c r="FIE377" s="59"/>
      <c r="FIF377" s="59"/>
      <c r="FIG377" s="59"/>
      <c r="FIH377" s="59"/>
      <c r="FII377" s="59"/>
      <c r="FIJ377" s="59"/>
      <c r="FIK377" s="59"/>
      <c r="FIL377" s="59"/>
      <c r="FIM377" s="59"/>
      <c r="FIR377" s="59"/>
      <c r="FIW377" s="59"/>
      <c r="FJO377" s="315"/>
      <c r="FJP377" s="59"/>
      <c r="FJQ377" s="59"/>
      <c r="FJR377" s="59"/>
      <c r="FJS377" s="59"/>
      <c r="FJT377" s="59"/>
      <c r="FJU377" s="59"/>
      <c r="FJV377" s="59"/>
      <c r="FJW377" s="59"/>
      <c r="FJX377" s="59"/>
      <c r="FJY377" s="59"/>
      <c r="FKD377" s="59"/>
      <c r="FKI377" s="59"/>
      <c r="FLA377" s="315"/>
      <c r="FLB377" s="59"/>
      <c r="FLC377" s="59"/>
      <c r="FLD377" s="59"/>
      <c r="FLE377" s="59"/>
      <c r="FLF377" s="59"/>
      <c r="FLG377" s="59"/>
      <c r="FLH377" s="59"/>
      <c r="FLI377" s="59"/>
      <c r="FLJ377" s="59"/>
      <c r="FLK377" s="59"/>
      <c r="FLP377" s="59"/>
      <c r="FLU377" s="59"/>
      <c r="FMM377" s="315"/>
      <c r="FMN377" s="59"/>
      <c r="FMO377" s="59"/>
      <c r="FMP377" s="59"/>
      <c r="FMQ377" s="59"/>
      <c r="FMR377" s="59"/>
      <c r="FMS377" s="59"/>
      <c r="FMT377" s="59"/>
      <c r="FMU377" s="59"/>
      <c r="FMV377" s="59"/>
      <c r="FMW377" s="59"/>
      <c r="FNB377" s="59"/>
      <c r="FNG377" s="59"/>
      <c r="FNY377" s="315"/>
      <c r="FNZ377" s="59"/>
      <c r="FOA377" s="59"/>
      <c r="FOB377" s="59"/>
      <c r="FOC377" s="59"/>
      <c r="FOD377" s="59"/>
      <c r="FOE377" s="59"/>
      <c r="FOF377" s="59"/>
      <c r="FOG377" s="59"/>
      <c r="FOH377" s="59"/>
      <c r="FOI377" s="59"/>
      <c r="FON377" s="59"/>
      <c r="FOS377" s="59"/>
      <c r="FPK377" s="315"/>
      <c r="FPL377" s="59"/>
      <c r="FPM377" s="59"/>
      <c r="FPN377" s="59"/>
      <c r="FPO377" s="59"/>
      <c r="FPP377" s="59"/>
      <c r="FPQ377" s="59"/>
      <c r="FPR377" s="59"/>
      <c r="FPS377" s="59"/>
      <c r="FPT377" s="59"/>
      <c r="FPU377" s="59"/>
      <c r="FPZ377" s="59"/>
      <c r="FQE377" s="59"/>
      <c r="FQW377" s="315"/>
      <c r="FQX377" s="59"/>
      <c r="FQY377" s="59"/>
      <c r="FQZ377" s="59"/>
      <c r="FRA377" s="59"/>
      <c r="FRB377" s="59"/>
      <c r="FRC377" s="59"/>
      <c r="FRD377" s="59"/>
      <c r="FRE377" s="59"/>
      <c r="FRF377" s="59"/>
      <c r="FRG377" s="59"/>
      <c r="FRL377" s="59"/>
      <c r="FRQ377" s="59"/>
      <c r="FSI377" s="315"/>
      <c r="FSJ377" s="59"/>
      <c r="FSK377" s="59"/>
      <c r="FSL377" s="59"/>
      <c r="FSM377" s="59"/>
      <c r="FSN377" s="59"/>
      <c r="FSO377" s="59"/>
      <c r="FSP377" s="59"/>
      <c r="FSQ377" s="59"/>
      <c r="FSR377" s="59"/>
      <c r="FSS377" s="59"/>
      <c r="FSX377" s="59"/>
      <c r="FTC377" s="59"/>
      <c r="FTU377" s="315"/>
      <c r="FTV377" s="59"/>
      <c r="FTW377" s="59"/>
      <c r="FTX377" s="59"/>
      <c r="FTY377" s="59"/>
      <c r="FTZ377" s="59"/>
      <c r="FUA377" s="59"/>
      <c r="FUB377" s="59"/>
      <c r="FUC377" s="59"/>
      <c r="FUD377" s="59"/>
      <c r="FUE377" s="59"/>
      <c r="FUJ377" s="59"/>
      <c r="FUO377" s="59"/>
      <c r="FVG377" s="315"/>
      <c r="FVH377" s="59"/>
      <c r="FVI377" s="59"/>
      <c r="FVJ377" s="59"/>
      <c r="FVK377" s="59"/>
      <c r="FVL377" s="59"/>
      <c r="FVM377" s="59"/>
      <c r="FVN377" s="59"/>
      <c r="FVO377" s="59"/>
      <c r="FVP377" s="59"/>
      <c r="FVQ377" s="59"/>
      <c r="FVV377" s="59"/>
      <c r="FWA377" s="59"/>
      <c r="FWS377" s="315"/>
      <c r="FWT377" s="59"/>
      <c r="FWU377" s="59"/>
      <c r="FWV377" s="59"/>
      <c r="FWW377" s="59"/>
      <c r="FWX377" s="59"/>
      <c r="FWY377" s="59"/>
      <c r="FWZ377" s="59"/>
      <c r="FXA377" s="59"/>
      <c r="FXB377" s="59"/>
      <c r="FXC377" s="59"/>
      <c r="FXH377" s="59"/>
      <c r="FXM377" s="59"/>
      <c r="FYE377" s="315"/>
      <c r="FYF377" s="59"/>
      <c r="FYG377" s="59"/>
      <c r="FYH377" s="59"/>
      <c r="FYI377" s="59"/>
      <c r="FYJ377" s="59"/>
      <c r="FYK377" s="59"/>
      <c r="FYL377" s="59"/>
      <c r="FYM377" s="59"/>
      <c r="FYN377" s="59"/>
      <c r="FYO377" s="59"/>
      <c r="FYT377" s="59"/>
      <c r="FYY377" s="59"/>
      <c r="FZQ377" s="315"/>
      <c r="FZR377" s="59"/>
      <c r="FZS377" s="59"/>
      <c r="FZT377" s="59"/>
      <c r="FZU377" s="59"/>
      <c r="FZV377" s="59"/>
      <c r="FZW377" s="59"/>
      <c r="FZX377" s="59"/>
      <c r="FZY377" s="59"/>
      <c r="FZZ377" s="59"/>
      <c r="GAA377" s="59"/>
      <c r="GAF377" s="59"/>
      <c r="GAK377" s="59"/>
      <c r="GBC377" s="315"/>
      <c r="GBD377" s="59"/>
      <c r="GBE377" s="59"/>
      <c r="GBF377" s="59"/>
      <c r="GBG377" s="59"/>
      <c r="GBH377" s="59"/>
      <c r="GBI377" s="59"/>
      <c r="GBJ377" s="59"/>
      <c r="GBK377" s="59"/>
      <c r="GBL377" s="59"/>
      <c r="GBM377" s="59"/>
      <c r="GBR377" s="59"/>
      <c r="GBW377" s="59"/>
      <c r="GCO377" s="315"/>
      <c r="GCP377" s="59"/>
      <c r="GCQ377" s="59"/>
      <c r="GCR377" s="59"/>
      <c r="GCS377" s="59"/>
      <c r="GCT377" s="59"/>
      <c r="GCU377" s="59"/>
      <c r="GCV377" s="59"/>
      <c r="GCW377" s="59"/>
      <c r="GCX377" s="59"/>
      <c r="GCY377" s="59"/>
      <c r="GDD377" s="59"/>
      <c r="GDI377" s="59"/>
      <c r="GEA377" s="315"/>
      <c r="GEB377" s="59"/>
      <c r="GEC377" s="59"/>
      <c r="GED377" s="59"/>
      <c r="GEE377" s="59"/>
      <c r="GEF377" s="59"/>
      <c r="GEG377" s="59"/>
      <c r="GEH377" s="59"/>
      <c r="GEI377" s="59"/>
      <c r="GEJ377" s="59"/>
      <c r="GEK377" s="59"/>
      <c r="GEP377" s="59"/>
      <c r="GEU377" s="59"/>
      <c r="GFM377" s="315"/>
      <c r="GFN377" s="59"/>
      <c r="GFO377" s="59"/>
      <c r="GFP377" s="59"/>
      <c r="GFQ377" s="59"/>
      <c r="GFR377" s="59"/>
      <c r="GFS377" s="59"/>
      <c r="GFT377" s="59"/>
      <c r="GFU377" s="59"/>
      <c r="GFV377" s="59"/>
      <c r="GFW377" s="59"/>
      <c r="GGB377" s="59"/>
      <c r="GGG377" s="59"/>
      <c r="GGY377" s="315"/>
      <c r="GGZ377" s="59"/>
      <c r="GHA377" s="59"/>
      <c r="GHB377" s="59"/>
      <c r="GHC377" s="59"/>
      <c r="GHD377" s="59"/>
      <c r="GHE377" s="59"/>
      <c r="GHF377" s="59"/>
      <c r="GHG377" s="59"/>
      <c r="GHH377" s="59"/>
      <c r="GHI377" s="59"/>
      <c r="GHN377" s="59"/>
      <c r="GHS377" s="59"/>
      <c r="GIK377" s="315"/>
      <c r="GIL377" s="59"/>
      <c r="GIM377" s="59"/>
      <c r="GIN377" s="59"/>
      <c r="GIO377" s="59"/>
      <c r="GIP377" s="59"/>
      <c r="GIQ377" s="59"/>
      <c r="GIR377" s="59"/>
      <c r="GIS377" s="59"/>
      <c r="GIT377" s="59"/>
      <c r="GIU377" s="59"/>
      <c r="GIZ377" s="59"/>
      <c r="GJE377" s="59"/>
      <c r="GJW377" s="315"/>
      <c r="GJX377" s="59"/>
      <c r="GJY377" s="59"/>
      <c r="GJZ377" s="59"/>
      <c r="GKA377" s="59"/>
      <c r="GKB377" s="59"/>
      <c r="GKC377" s="59"/>
      <c r="GKD377" s="59"/>
      <c r="GKE377" s="59"/>
      <c r="GKF377" s="59"/>
      <c r="GKG377" s="59"/>
      <c r="GKL377" s="59"/>
      <c r="GKQ377" s="59"/>
      <c r="GLI377" s="315"/>
      <c r="GLJ377" s="59"/>
      <c r="GLK377" s="59"/>
      <c r="GLL377" s="59"/>
      <c r="GLM377" s="59"/>
      <c r="GLN377" s="59"/>
      <c r="GLO377" s="59"/>
      <c r="GLP377" s="59"/>
      <c r="GLQ377" s="59"/>
      <c r="GLR377" s="59"/>
      <c r="GLS377" s="59"/>
      <c r="GLX377" s="59"/>
      <c r="GMC377" s="59"/>
      <c r="GMU377" s="315"/>
      <c r="GMV377" s="59"/>
      <c r="GMW377" s="59"/>
      <c r="GMX377" s="59"/>
      <c r="GMY377" s="59"/>
      <c r="GMZ377" s="59"/>
      <c r="GNA377" s="59"/>
      <c r="GNB377" s="59"/>
      <c r="GNC377" s="59"/>
      <c r="GND377" s="59"/>
      <c r="GNE377" s="59"/>
      <c r="GNJ377" s="59"/>
      <c r="GNO377" s="59"/>
      <c r="GOG377" s="315"/>
      <c r="GOH377" s="59"/>
      <c r="GOI377" s="59"/>
      <c r="GOJ377" s="59"/>
      <c r="GOK377" s="59"/>
      <c r="GOL377" s="59"/>
      <c r="GOM377" s="59"/>
      <c r="GON377" s="59"/>
      <c r="GOO377" s="59"/>
      <c r="GOP377" s="59"/>
      <c r="GOQ377" s="59"/>
      <c r="GOV377" s="59"/>
      <c r="GPA377" s="59"/>
      <c r="GPS377" s="315"/>
      <c r="GPT377" s="59"/>
      <c r="GPU377" s="59"/>
      <c r="GPV377" s="59"/>
      <c r="GPW377" s="59"/>
      <c r="GPX377" s="59"/>
      <c r="GPY377" s="59"/>
      <c r="GPZ377" s="59"/>
      <c r="GQA377" s="59"/>
      <c r="GQB377" s="59"/>
      <c r="GQC377" s="59"/>
      <c r="GQH377" s="59"/>
      <c r="GQM377" s="59"/>
      <c r="GRE377" s="315"/>
      <c r="GRF377" s="59"/>
      <c r="GRG377" s="59"/>
      <c r="GRH377" s="59"/>
      <c r="GRI377" s="59"/>
      <c r="GRJ377" s="59"/>
      <c r="GRK377" s="59"/>
      <c r="GRL377" s="59"/>
      <c r="GRM377" s="59"/>
      <c r="GRN377" s="59"/>
      <c r="GRO377" s="59"/>
      <c r="GRT377" s="59"/>
      <c r="GRY377" s="59"/>
      <c r="GSQ377" s="315"/>
      <c r="GSR377" s="59"/>
      <c r="GSS377" s="59"/>
      <c r="GST377" s="59"/>
      <c r="GSU377" s="59"/>
      <c r="GSV377" s="59"/>
      <c r="GSW377" s="59"/>
      <c r="GSX377" s="59"/>
      <c r="GSY377" s="59"/>
      <c r="GSZ377" s="59"/>
      <c r="GTA377" s="59"/>
      <c r="GTF377" s="59"/>
      <c r="GTK377" s="59"/>
      <c r="GUC377" s="315"/>
      <c r="GUD377" s="59"/>
      <c r="GUE377" s="59"/>
      <c r="GUF377" s="59"/>
      <c r="GUG377" s="59"/>
      <c r="GUH377" s="59"/>
      <c r="GUI377" s="59"/>
      <c r="GUJ377" s="59"/>
      <c r="GUK377" s="59"/>
      <c r="GUL377" s="59"/>
      <c r="GUM377" s="59"/>
      <c r="GUR377" s="59"/>
      <c r="GUW377" s="59"/>
      <c r="GVO377" s="315"/>
      <c r="GVP377" s="59"/>
      <c r="GVQ377" s="59"/>
      <c r="GVR377" s="59"/>
      <c r="GVS377" s="59"/>
      <c r="GVT377" s="59"/>
      <c r="GVU377" s="59"/>
      <c r="GVV377" s="59"/>
      <c r="GVW377" s="59"/>
      <c r="GVX377" s="59"/>
      <c r="GVY377" s="59"/>
      <c r="GWD377" s="59"/>
      <c r="GWI377" s="59"/>
      <c r="GXA377" s="315"/>
      <c r="GXB377" s="59"/>
      <c r="GXC377" s="59"/>
      <c r="GXD377" s="59"/>
      <c r="GXE377" s="59"/>
      <c r="GXF377" s="59"/>
      <c r="GXG377" s="59"/>
      <c r="GXH377" s="59"/>
      <c r="GXI377" s="59"/>
      <c r="GXJ377" s="59"/>
      <c r="GXK377" s="59"/>
      <c r="GXP377" s="59"/>
      <c r="GXU377" s="59"/>
      <c r="GYM377" s="315"/>
      <c r="GYN377" s="59"/>
      <c r="GYO377" s="59"/>
      <c r="GYP377" s="59"/>
      <c r="GYQ377" s="59"/>
      <c r="GYR377" s="59"/>
      <c r="GYS377" s="59"/>
      <c r="GYT377" s="59"/>
      <c r="GYU377" s="59"/>
      <c r="GYV377" s="59"/>
      <c r="GYW377" s="59"/>
      <c r="GZB377" s="59"/>
      <c r="GZG377" s="59"/>
      <c r="GZY377" s="315"/>
      <c r="GZZ377" s="59"/>
      <c r="HAA377" s="59"/>
      <c r="HAB377" s="59"/>
      <c r="HAC377" s="59"/>
      <c r="HAD377" s="59"/>
      <c r="HAE377" s="59"/>
      <c r="HAF377" s="59"/>
      <c r="HAG377" s="59"/>
      <c r="HAH377" s="59"/>
      <c r="HAI377" s="59"/>
      <c r="HAN377" s="59"/>
      <c r="HAS377" s="59"/>
      <c r="HBK377" s="315"/>
      <c r="HBL377" s="59"/>
      <c r="HBM377" s="59"/>
      <c r="HBN377" s="59"/>
      <c r="HBO377" s="59"/>
      <c r="HBP377" s="59"/>
      <c r="HBQ377" s="59"/>
      <c r="HBR377" s="59"/>
      <c r="HBS377" s="59"/>
      <c r="HBT377" s="59"/>
      <c r="HBU377" s="59"/>
      <c r="HBZ377" s="59"/>
      <c r="HCE377" s="59"/>
      <c r="HCW377" s="315"/>
      <c r="HCX377" s="59"/>
      <c r="HCY377" s="59"/>
      <c r="HCZ377" s="59"/>
      <c r="HDA377" s="59"/>
      <c r="HDB377" s="59"/>
      <c r="HDC377" s="59"/>
      <c r="HDD377" s="59"/>
      <c r="HDE377" s="59"/>
      <c r="HDF377" s="59"/>
      <c r="HDG377" s="59"/>
      <c r="HDL377" s="59"/>
      <c r="HDQ377" s="59"/>
      <c r="HEI377" s="315"/>
      <c r="HEJ377" s="59"/>
      <c r="HEK377" s="59"/>
      <c r="HEL377" s="59"/>
      <c r="HEM377" s="59"/>
      <c r="HEN377" s="59"/>
      <c r="HEO377" s="59"/>
      <c r="HEP377" s="59"/>
      <c r="HEQ377" s="59"/>
      <c r="HER377" s="59"/>
      <c r="HES377" s="59"/>
      <c r="HEX377" s="59"/>
      <c r="HFC377" s="59"/>
      <c r="HFU377" s="315"/>
      <c r="HFV377" s="59"/>
      <c r="HFW377" s="59"/>
      <c r="HFX377" s="59"/>
      <c r="HFY377" s="59"/>
      <c r="HFZ377" s="59"/>
      <c r="HGA377" s="59"/>
      <c r="HGB377" s="59"/>
      <c r="HGC377" s="59"/>
      <c r="HGD377" s="59"/>
      <c r="HGE377" s="59"/>
      <c r="HGJ377" s="59"/>
      <c r="HGO377" s="59"/>
      <c r="HHG377" s="315"/>
      <c r="HHH377" s="59"/>
      <c r="HHI377" s="59"/>
      <c r="HHJ377" s="59"/>
      <c r="HHK377" s="59"/>
      <c r="HHL377" s="59"/>
      <c r="HHM377" s="59"/>
      <c r="HHN377" s="59"/>
      <c r="HHO377" s="59"/>
      <c r="HHP377" s="59"/>
      <c r="HHQ377" s="59"/>
      <c r="HHV377" s="59"/>
      <c r="HIA377" s="59"/>
      <c r="HIS377" s="315"/>
      <c r="HIT377" s="59"/>
      <c r="HIU377" s="59"/>
      <c r="HIV377" s="59"/>
      <c r="HIW377" s="59"/>
      <c r="HIX377" s="59"/>
      <c r="HIY377" s="59"/>
      <c r="HIZ377" s="59"/>
      <c r="HJA377" s="59"/>
      <c r="HJB377" s="59"/>
      <c r="HJC377" s="59"/>
      <c r="HJH377" s="59"/>
      <c r="HJM377" s="59"/>
      <c r="HKE377" s="315"/>
      <c r="HKF377" s="59"/>
      <c r="HKG377" s="59"/>
      <c r="HKH377" s="59"/>
      <c r="HKI377" s="59"/>
      <c r="HKJ377" s="59"/>
      <c r="HKK377" s="59"/>
      <c r="HKL377" s="59"/>
      <c r="HKM377" s="59"/>
      <c r="HKN377" s="59"/>
      <c r="HKO377" s="59"/>
      <c r="HKT377" s="59"/>
      <c r="HKY377" s="59"/>
      <c r="HLQ377" s="315"/>
      <c r="HLR377" s="59"/>
      <c r="HLS377" s="59"/>
      <c r="HLT377" s="59"/>
      <c r="HLU377" s="59"/>
      <c r="HLV377" s="59"/>
      <c r="HLW377" s="59"/>
      <c r="HLX377" s="59"/>
      <c r="HLY377" s="59"/>
      <c r="HLZ377" s="59"/>
      <c r="HMA377" s="59"/>
      <c r="HMF377" s="59"/>
      <c r="HMK377" s="59"/>
      <c r="HNC377" s="315"/>
      <c r="HND377" s="59"/>
      <c r="HNE377" s="59"/>
      <c r="HNF377" s="59"/>
      <c r="HNG377" s="59"/>
      <c r="HNH377" s="59"/>
      <c r="HNI377" s="59"/>
      <c r="HNJ377" s="59"/>
      <c r="HNK377" s="59"/>
      <c r="HNL377" s="59"/>
      <c r="HNM377" s="59"/>
      <c r="HNR377" s="59"/>
      <c r="HNW377" s="59"/>
      <c r="HOO377" s="315"/>
      <c r="HOP377" s="59"/>
      <c r="HOQ377" s="59"/>
      <c r="HOR377" s="59"/>
      <c r="HOS377" s="59"/>
      <c r="HOT377" s="59"/>
      <c r="HOU377" s="59"/>
      <c r="HOV377" s="59"/>
      <c r="HOW377" s="59"/>
      <c r="HOX377" s="59"/>
      <c r="HOY377" s="59"/>
      <c r="HPD377" s="59"/>
      <c r="HPI377" s="59"/>
      <c r="HQA377" s="315"/>
      <c r="HQB377" s="59"/>
      <c r="HQC377" s="59"/>
      <c r="HQD377" s="59"/>
      <c r="HQE377" s="59"/>
      <c r="HQF377" s="59"/>
      <c r="HQG377" s="59"/>
      <c r="HQH377" s="59"/>
      <c r="HQI377" s="59"/>
      <c r="HQJ377" s="59"/>
      <c r="HQK377" s="59"/>
      <c r="HQP377" s="59"/>
      <c r="HQU377" s="59"/>
      <c r="HRM377" s="315"/>
      <c r="HRN377" s="59"/>
      <c r="HRO377" s="59"/>
      <c r="HRP377" s="59"/>
      <c r="HRQ377" s="59"/>
      <c r="HRR377" s="59"/>
      <c r="HRS377" s="59"/>
      <c r="HRT377" s="59"/>
      <c r="HRU377" s="59"/>
      <c r="HRV377" s="59"/>
      <c r="HRW377" s="59"/>
      <c r="HSB377" s="59"/>
      <c r="HSG377" s="59"/>
      <c r="HSY377" s="315"/>
      <c r="HSZ377" s="59"/>
      <c r="HTA377" s="59"/>
      <c r="HTB377" s="59"/>
      <c r="HTC377" s="59"/>
      <c r="HTD377" s="59"/>
      <c r="HTE377" s="59"/>
      <c r="HTF377" s="59"/>
      <c r="HTG377" s="59"/>
      <c r="HTH377" s="59"/>
      <c r="HTI377" s="59"/>
      <c r="HTN377" s="59"/>
      <c r="HTS377" s="59"/>
      <c r="HUK377" s="315"/>
      <c r="HUL377" s="59"/>
      <c r="HUM377" s="59"/>
      <c r="HUN377" s="59"/>
      <c r="HUO377" s="59"/>
      <c r="HUP377" s="59"/>
      <c r="HUQ377" s="59"/>
      <c r="HUR377" s="59"/>
      <c r="HUS377" s="59"/>
      <c r="HUT377" s="59"/>
      <c r="HUU377" s="59"/>
      <c r="HUZ377" s="59"/>
      <c r="HVE377" s="59"/>
      <c r="HVW377" s="315"/>
      <c r="HVX377" s="59"/>
      <c r="HVY377" s="59"/>
      <c r="HVZ377" s="59"/>
      <c r="HWA377" s="59"/>
      <c r="HWB377" s="59"/>
      <c r="HWC377" s="59"/>
      <c r="HWD377" s="59"/>
      <c r="HWE377" s="59"/>
      <c r="HWF377" s="59"/>
      <c r="HWG377" s="59"/>
      <c r="HWL377" s="59"/>
      <c r="HWQ377" s="59"/>
      <c r="HXI377" s="315"/>
      <c r="HXJ377" s="59"/>
      <c r="HXK377" s="59"/>
      <c r="HXL377" s="59"/>
      <c r="HXM377" s="59"/>
      <c r="HXN377" s="59"/>
      <c r="HXO377" s="59"/>
      <c r="HXP377" s="59"/>
      <c r="HXQ377" s="59"/>
      <c r="HXR377" s="59"/>
      <c r="HXS377" s="59"/>
      <c r="HXX377" s="59"/>
      <c r="HYC377" s="59"/>
      <c r="HYU377" s="315"/>
      <c r="HYV377" s="59"/>
      <c r="HYW377" s="59"/>
      <c r="HYX377" s="59"/>
      <c r="HYY377" s="59"/>
      <c r="HYZ377" s="59"/>
      <c r="HZA377" s="59"/>
      <c r="HZB377" s="59"/>
      <c r="HZC377" s="59"/>
      <c r="HZD377" s="59"/>
      <c r="HZE377" s="59"/>
      <c r="HZJ377" s="59"/>
      <c r="HZO377" s="59"/>
      <c r="IAG377" s="315"/>
      <c r="IAH377" s="59"/>
      <c r="IAI377" s="59"/>
      <c r="IAJ377" s="59"/>
      <c r="IAK377" s="59"/>
      <c r="IAL377" s="59"/>
      <c r="IAM377" s="59"/>
      <c r="IAN377" s="59"/>
      <c r="IAO377" s="59"/>
      <c r="IAP377" s="59"/>
      <c r="IAQ377" s="59"/>
      <c r="IAV377" s="59"/>
      <c r="IBA377" s="59"/>
      <c r="IBS377" s="315"/>
      <c r="IBT377" s="59"/>
      <c r="IBU377" s="59"/>
      <c r="IBV377" s="59"/>
      <c r="IBW377" s="59"/>
      <c r="IBX377" s="59"/>
      <c r="IBY377" s="59"/>
      <c r="IBZ377" s="59"/>
      <c r="ICA377" s="59"/>
      <c r="ICB377" s="59"/>
      <c r="ICC377" s="59"/>
      <c r="ICH377" s="59"/>
      <c r="ICM377" s="59"/>
      <c r="IDE377" s="315"/>
      <c r="IDF377" s="59"/>
      <c r="IDG377" s="59"/>
      <c r="IDH377" s="59"/>
      <c r="IDI377" s="59"/>
      <c r="IDJ377" s="59"/>
      <c r="IDK377" s="59"/>
      <c r="IDL377" s="59"/>
      <c r="IDM377" s="59"/>
      <c r="IDN377" s="59"/>
      <c r="IDO377" s="59"/>
      <c r="IDT377" s="59"/>
      <c r="IDY377" s="59"/>
      <c r="IEQ377" s="315"/>
      <c r="IER377" s="59"/>
      <c r="IES377" s="59"/>
      <c r="IET377" s="59"/>
      <c r="IEU377" s="59"/>
      <c r="IEV377" s="59"/>
      <c r="IEW377" s="59"/>
      <c r="IEX377" s="59"/>
      <c r="IEY377" s="59"/>
      <c r="IEZ377" s="59"/>
      <c r="IFA377" s="59"/>
      <c r="IFF377" s="59"/>
      <c r="IFK377" s="59"/>
      <c r="IGC377" s="315"/>
      <c r="IGD377" s="59"/>
      <c r="IGE377" s="59"/>
      <c r="IGF377" s="59"/>
      <c r="IGG377" s="59"/>
      <c r="IGH377" s="59"/>
      <c r="IGI377" s="59"/>
      <c r="IGJ377" s="59"/>
      <c r="IGK377" s="59"/>
      <c r="IGL377" s="59"/>
      <c r="IGM377" s="59"/>
      <c r="IGR377" s="59"/>
      <c r="IGW377" s="59"/>
      <c r="IHO377" s="315"/>
      <c r="IHP377" s="59"/>
      <c r="IHQ377" s="59"/>
      <c r="IHR377" s="59"/>
      <c r="IHS377" s="59"/>
      <c r="IHT377" s="59"/>
      <c r="IHU377" s="59"/>
      <c r="IHV377" s="59"/>
      <c r="IHW377" s="59"/>
      <c r="IHX377" s="59"/>
      <c r="IHY377" s="59"/>
      <c r="IID377" s="59"/>
      <c r="III377" s="59"/>
      <c r="IJA377" s="315"/>
      <c r="IJB377" s="59"/>
      <c r="IJC377" s="59"/>
      <c r="IJD377" s="59"/>
      <c r="IJE377" s="59"/>
      <c r="IJF377" s="59"/>
      <c r="IJG377" s="59"/>
      <c r="IJH377" s="59"/>
      <c r="IJI377" s="59"/>
      <c r="IJJ377" s="59"/>
      <c r="IJK377" s="59"/>
      <c r="IJP377" s="59"/>
      <c r="IJU377" s="59"/>
      <c r="IKM377" s="315"/>
      <c r="IKN377" s="59"/>
      <c r="IKO377" s="59"/>
      <c r="IKP377" s="59"/>
      <c r="IKQ377" s="59"/>
      <c r="IKR377" s="59"/>
      <c r="IKS377" s="59"/>
      <c r="IKT377" s="59"/>
      <c r="IKU377" s="59"/>
      <c r="IKV377" s="59"/>
      <c r="IKW377" s="59"/>
      <c r="ILB377" s="59"/>
      <c r="ILG377" s="59"/>
      <c r="ILY377" s="315"/>
      <c r="ILZ377" s="59"/>
      <c r="IMA377" s="59"/>
      <c r="IMB377" s="59"/>
      <c r="IMC377" s="59"/>
      <c r="IMD377" s="59"/>
      <c r="IME377" s="59"/>
      <c r="IMF377" s="59"/>
      <c r="IMG377" s="59"/>
      <c r="IMH377" s="59"/>
      <c r="IMI377" s="59"/>
      <c r="IMN377" s="59"/>
      <c r="IMS377" s="59"/>
      <c r="INK377" s="315"/>
      <c r="INL377" s="59"/>
      <c r="INM377" s="59"/>
      <c r="INN377" s="59"/>
      <c r="INO377" s="59"/>
      <c r="INP377" s="59"/>
      <c r="INQ377" s="59"/>
      <c r="INR377" s="59"/>
      <c r="INS377" s="59"/>
      <c r="INT377" s="59"/>
      <c r="INU377" s="59"/>
      <c r="INZ377" s="59"/>
      <c r="IOE377" s="59"/>
      <c r="IOW377" s="315"/>
      <c r="IOX377" s="59"/>
      <c r="IOY377" s="59"/>
      <c r="IOZ377" s="59"/>
      <c r="IPA377" s="59"/>
      <c r="IPB377" s="59"/>
      <c r="IPC377" s="59"/>
      <c r="IPD377" s="59"/>
      <c r="IPE377" s="59"/>
      <c r="IPF377" s="59"/>
      <c r="IPG377" s="59"/>
      <c r="IPL377" s="59"/>
      <c r="IPQ377" s="59"/>
      <c r="IQI377" s="315"/>
      <c r="IQJ377" s="59"/>
      <c r="IQK377" s="59"/>
      <c r="IQL377" s="59"/>
      <c r="IQM377" s="59"/>
      <c r="IQN377" s="59"/>
      <c r="IQO377" s="59"/>
      <c r="IQP377" s="59"/>
      <c r="IQQ377" s="59"/>
      <c r="IQR377" s="59"/>
      <c r="IQS377" s="59"/>
      <c r="IQX377" s="59"/>
      <c r="IRC377" s="59"/>
      <c r="IRU377" s="315"/>
      <c r="IRV377" s="59"/>
      <c r="IRW377" s="59"/>
      <c r="IRX377" s="59"/>
      <c r="IRY377" s="59"/>
      <c r="IRZ377" s="59"/>
      <c r="ISA377" s="59"/>
      <c r="ISB377" s="59"/>
      <c r="ISC377" s="59"/>
      <c r="ISD377" s="59"/>
      <c r="ISE377" s="59"/>
      <c r="ISJ377" s="59"/>
      <c r="ISO377" s="59"/>
      <c r="ITG377" s="315"/>
      <c r="ITH377" s="59"/>
      <c r="ITI377" s="59"/>
      <c r="ITJ377" s="59"/>
      <c r="ITK377" s="59"/>
      <c r="ITL377" s="59"/>
      <c r="ITM377" s="59"/>
      <c r="ITN377" s="59"/>
      <c r="ITO377" s="59"/>
      <c r="ITP377" s="59"/>
      <c r="ITQ377" s="59"/>
      <c r="ITV377" s="59"/>
      <c r="IUA377" s="59"/>
      <c r="IUS377" s="315"/>
      <c r="IUT377" s="59"/>
      <c r="IUU377" s="59"/>
      <c r="IUV377" s="59"/>
      <c r="IUW377" s="59"/>
      <c r="IUX377" s="59"/>
      <c r="IUY377" s="59"/>
      <c r="IUZ377" s="59"/>
      <c r="IVA377" s="59"/>
      <c r="IVB377" s="59"/>
      <c r="IVC377" s="59"/>
      <c r="IVH377" s="59"/>
      <c r="IVM377" s="59"/>
      <c r="IWE377" s="315"/>
      <c r="IWF377" s="59"/>
      <c r="IWG377" s="59"/>
      <c r="IWH377" s="59"/>
      <c r="IWI377" s="59"/>
      <c r="IWJ377" s="59"/>
      <c r="IWK377" s="59"/>
      <c r="IWL377" s="59"/>
      <c r="IWM377" s="59"/>
      <c r="IWN377" s="59"/>
      <c r="IWO377" s="59"/>
      <c r="IWT377" s="59"/>
      <c r="IWY377" s="59"/>
      <c r="IXQ377" s="315"/>
      <c r="IXR377" s="59"/>
      <c r="IXS377" s="59"/>
      <c r="IXT377" s="59"/>
      <c r="IXU377" s="59"/>
      <c r="IXV377" s="59"/>
      <c r="IXW377" s="59"/>
      <c r="IXX377" s="59"/>
      <c r="IXY377" s="59"/>
      <c r="IXZ377" s="59"/>
      <c r="IYA377" s="59"/>
      <c r="IYF377" s="59"/>
      <c r="IYK377" s="59"/>
      <c r="IZC377" s="315"/>
      <c r="IZD377" s="59"/>
      <c r="IZE377" s="59"/>
      <c r="IZF377" s="59"/>
      <c r="IZG377" s="59"/>
      <c r="IZH377" s="59"/>
      <c r="IZI377" s="59"/>
      <c r="IZJ377" s="59"/>
      <c r="IZK377" s="59"/>
      <c r="IZL377" s="59"/>
      <c r="IZM377" s="59"/>
      <c r="IZR377" s="59"/>
      <c r="IZW377" s="59"/>
      <c r="JAO377" s="315"/>
      <c r="JAP377" s="59"/>
      <c r="JAQ377" s="59"/>
      <c r="JAR377" s="59"/>
      <c r="JAS377" s="59"/>
      <c r="JAT377" s="59"/>
      <c r="JAU377" s="59"/>
      <c r="JAV377" s="59"/>
      <c r="JAW377" s="59"/>
      <c r="JAX377" s="59"/>
      <c r="JAY377" s="59"/>
      <c r="JBD377" s="59"/>
      <c r="JBI377" s="59"/>
      <c r="JCA377" s="315"/>
      <c r="JCB377" s="59"/>
      <c r="JCC377" s="59"/>
      <c r="JCD377" s="59"/>
      <c r="JCE377" s="59"/>
      <c r="JCF377" s="59"/>
      <c r="JCG377" s="59"/>
      <c r="JCH377" s="59"/>
      <c r="JCI377" s="59"/>
      <c r="JCJ377" s="59"/>
      <c r="JCK377" s="59"/>
      <c r="JCP377" s="59"/>
      <c r="JCU377" s="59"/>
      <c r="JDM377" s="315"/>
      <c r="JDN377" s="59"/>
      <c r="JDO377" s="59"/>
      <c r="JDP377" s="59"/>
      <c r="JDQ377" s="59"/>
      <c r="JDR377" s="59"/>
      <c r="JDS377" s="59"/>
      <c r="JDT377" s="59"/>
      <c r="JDU377" s="59"/>
      <c r="JDV377" s="59"/>
      <c r="JDW377" s="59"/>
      <c r="JEB377" s="59"/>
      <c r="JEG377" s="59"/>
      <c r="JEY377" s="315"/>
      <c r="JEZ377" s="59"/>
      <c r="JFA377" s="59"/>
      <c r="JFB377" s="59"/>
      <c r="JFC377" s="59"/>
      <c r="JFD377" s="59"/>
      <c r="JFE377" s="59"/>
      <c r="JFF377" s="59"/>
      <c r="JFG377" s="59"/>
      <c r="JFH377" s="59"/>
      <c r="JFI377" s="59"/>
      <c r="JFN377" s="59"/>
      <c r="JFS377" s="59"/>
      <c r="JGK377" s="315"/>
      <c r="JGL377" s="59"/>
      <c r="JGM377" s="59"/>
      <c r="JGN377" s="59"/>
      <c r="JGO377" s="59"/>
      <c r="JGP377" s="59"/>
      <c r="JGQ377" s="59"/>
      <c r="JGR377" s="59"/>
      <c r="JGS377" s="59"/>
      <c r="JGT377" s="59"/>
      <c r="JGU377" s="59"/>
      <c r="JGZ377" s="59"/>
      <c r="JHE377" s="59"/>
      <c r="JHW377" s="315"/>
      <c r="JHX377" s="59"/>
      <c r="JHY377" s="59"/>
      <c r="JHZ377" s="59"/>
      <c r="JIA377" s="59"/>
      <c r="JIB377" s="59"/>
      <c r="JIC377" s="59"/>
      <c r="JID377" s="59"/>
      <c r="JIE377" s="59"/>
      <c r="JIF377" s="59"/>
      <c r="JIG377" s="59"/>
      <c r="JIL377" s="59"/>
      <c r="JIQ377" s="59"/>
      <c r="JJI377" s="315"/>
      <c r="JJJ377" s="59"/>
      <c r="JJK377" s="59"/>
      <c r="JJL377" s="59"/>
      <c r="JJM377" s="59"/>
      <c r="JJN377" s="59"/>
      <c r="JJO377" s="59"/>
      <c r="JJP377" s="59"/>
      <c r="JJQ377" s="59"/>
      <c r="JJR377" s="59"/>
      <c r="JJS377" s="59"/>
      <c r="JJX377" s="59"/>
      <c r="JKC377" s="59"/>
      <c r="JKU377" s="315"/>
      <c r="JKV377" s="59"/>
      <c r="JKW377" s="59"/>
      <c r="JKX377" s="59"/>
      <c r="JKY377" s="59"/>
      <c r="JKZ377" s="59"/>
      <c r="JLA377" s="59"/>
      <c r="JLB377" s="59"/>
      <c r="JLC377" s="59"/>
      <c r="JLD377" s="59"/>
      <c r="JLE377" s="59"/>
      <c r="JLJ377" s="59"/>
      <c r="JLO377" s="59"/>
      <c r="JMG377" s="315"/>
      <c r="JMH377" s="59"/>
      <c r="JMI377" s="59"/>
      <c r="JMJ377" s="59"/>
      <c r="JMK377" s="59"/>
      <c r="JML377" s="59"/>
      <c r="JMM377" s="59"/>
      <c r="JMN377" s="59"/>
      <c r="JMO377" s="59"/>
      <c r="JMP377" s="59"/>
      <c r="JMQ377" s="59"/>
      <c r="JMV377" s="59"/>
      <c r="JNA377" s="59"/>
      <c r="JNS377" s="315"/>
      <c r="JNT377" s="59"/>
      <c r="JNU377" s="59"/>
      <c r="JNV377" s="59"/>
      <c r="JNW377" s="59"/>
      <c r="JNX377" s="59"/>
      <c r="JNY377" s="59"/>
      <c r="JNZ377" s="59"/>
      <c r="JOA377" s="59"/>
      <c r="JOB377" s="59"/>
      <c r="JOC377" s="59"/>
      <c r="JOH377" s="59"/>
      <c r="JOM377" s="59"/>
      <c r="JPE377" s="315"/>
      <c r="JPF377" s="59"/>
      <c r="JPG377" s="59"/>
      <c r="JPH377" s="59"/>
      <c r="JPI377" s="59"/>
      <c r="JPJ377" s="59"/>
      <c r="JPK377" s="59"/>
      <c r="JPL377" s="59"/>
      <c r="JPM377" s="59"/>
      <c r="JPN377" s="59"/>
      <c r="JPO377" s="59"/>
      <c r="JPT377" s="59"/>
      <c r="JPY377" s="59"/>
      <c r="JQQ377" s="315"/>
      <c r="JQR377" s="59"/>
      <c r="JQS377" s="59"/>
      <c r="JQT377" s="59"/>
      <c r="JQU377" s="59"/>
      <c r="JQV377" s="59"/>
      <c r="JQW377" s="59"/>
      <c r="JQX377" s="59"/>
      <c r="JQY377" s="59"/>
      <c r="JQZ377" s="59"/>
      <c r="JRA377" s="59"/>
      <c r="JRF377" s="59"/>
      <c r="JRK377" s="59"/>
      <c r="JSC377" s="315"/>
      <c r="JSD377" s="59"/>
      <c r="JSE377" s="59"/>
      <c r="JSF377" s="59"/>
      <c r="JSG377" s="59"/>
      <c r="JSH377" s="59"/>
      <c r="JSI377" s="59"/>
      <c r="JSJ377" s="59"/>
      <c r="JSK377" s="59"/>
      <c r="JSL377" s="59"/>
      <c r="JSM377" s="59"/>
      <c r="JSR377" s="59"/>
      <c r="JSW377" s="59"/>
      <c r="JTO377" s="315"/>
      <c r="JTP377" s="59"/>
      <c r="JTQ377" s="59"/>
      <c r="JTR377" s="59"/>
      <c r="JTS377" s="59"/>
      <c r="JTT377" s="59"/>
      <c r="JTU377" s="59"/>
      <c r="JTV377" s="59"/>
      <c r="JTW377" s="59"/>
      <c r="JTX377" s="59"/>
      <c r="JTY377" s="59"/>
      <c r="JUD377" s="59"/>
      <c r="JUI377" s="59"/>
      <c r="JVA377" s="315"/>
      <c r="JVB377" s="59"/>
      <c r="JVC377" s="59"/>
      <c r="JVD377" s="59"/>
      <c r="JVE377" s="59"/>
      <c r="JVF377" s="59"/>
      <c r="JVG377" s="59"/>
      <c r="JVH377" s="59"/>
      <c r="JVI377" s="59"/>
      <c r="JVJ377" s="59"/>
      <c r="JVK377" s="59"/>
      <c r="JVP377" s="59"/>
      <c r="JVU377" s="59"/>
      <c r="JWM377" s="315"/>
      <c r="JWN377" s="59"/>
      <c r="JWO377" s="59"/>
      <c r="JWP377" s="59"/>
      <c r="JWQ377" s="59"/>
      <c r="JWR377" s="59"/>
      <c r="JWS377" s="59"/>
      <c r="JWT377" s="59"/>
      <c r="JWU377" s="59"/>
      <c r="JWV377" s="59"/>
      <c r="JWW377" s="59"/>
      <c r="JXB377" s="59"/>
      <c r="JXG377" s="59"/>
      <c r="JXY377" s="315"/>
      <c r="JXZ377" s="59"/>
      <c r="JYA377" s="59"/>
      <c r="JYB377" s="59"/>
      <c r="JYC377" s="59"/>
      <c r="JYD377" s="59"/>
      <c r="JYE377" s="59"/>
      <c r="JYF377" s="59"/>
      <c r="JYG377" s="59"/>
      <c r="JYH377" s="59"/>
      <c r="JYI377" s="59"/>
      <c r="JYN377" s="59"/>
      <c r="JYS377" s="59"/>
      <c r="JZK377" s="315"/>
      <c r="JZL377" s="59"/>
      <c r="JZM377" s="59"/>
      <c r="JZN377" s="59"/>
      <c r="JZO377" s="59"/>
      <c r="JZP377" s="59"/>
      <c r="JZQ377" s="59"/>
      <c r="JZR377" s="59"/>
      <c r="JZS377" s="59"/>
      <c r="JZT377" s="59"/>
      <c r="JZU377" s="59"/>
      <c r="JZZ377" s="59"/>
      <c r="KAE377" s="59"/>
      <c r="KAW377" s="315"/>
      <c r="KAX377" s="59"/>
      <c r="KAY377" s="59"/>
      <c r="KAZ377" s="59"/>
      <c r="KBA377" s="59"/>
      <c r="KBB377" s="59"/>
      <c r="KBC377" s="59"/>
      <c r="KBD377" s="59"/>
      <c r="KBE377" s="59"/>
      <c r="KBF377" s="59"/>
      <c r="KBG377" s="59"/>
      <c r="KBL377" s="59"/>
      <c r="KBQ377" s="59"/>
      <c r="KCI377" s="315"/>
      <c r="KCJ377" s="59"/>
      <c r="KCK377" s="59"/>
      <c r="KCL377" s="59"/>
      <c r="KCM377" s="59"/>
      <c r="KCN377" s="59"/>
      <c r="KCO377" s="59"/>
      <c r="KCP377" s="59"/>
      <c r="KCQ377" s="59"/>
      <c r="KCR377" s="59"/>
      <c r="KCS377" s="59"/>
      <c r="KCX377" s="59"/>
      <c r="KDC377" s="59"/>
      <c r="KDU377" s="315"/>
      <c r="KDV377" s="59"/>
      <c r="KDW377" s="59"/>
      <c r="KDX377" s="59"/>
      <c r="KDY377" s="59"/>
      <c r="KDZ377" s="59"/>
      <c r="KEA377" s="59"/>
      <c r="KEB377" s="59"/>
      <c r="KEC377" s="59"/>
      <c r="KED377" s="59"/>
      <c r="KEE377" s="59"/>
      <c r="KEJ377" s="59"/>
      <c r="KEO377" s="59"/>
      <c r="KFG377" s="315"/>
      <c r="KFH377" s="59"/>
      <c r="KFI377" s="59"/>
      <c r="KFJ377" s="59"/>
      <c r="KFK377" s="59"/>
      <c r="KFL377" s="59"/>
      <c r="KFM377" s="59"/>
      <c r="KFN377" s="59"/>
      <c r="KFO377" s="59"/>
      <c r="KFP377" s="59"/>
      <c r="KFQ377" s="59"/>
      <c r="KFV377" s="59"/>
      <c r="KGA377" s="59"/>
      <c r="KGS377" s="315"/>
      <c r="KGT377" s="59"/>
      <c r="KGU377" s="59"/>
      <c r="KGV377" s="59"/>
      <c r="KGW377" s="59"/>
      <c r="KGX377" s="59"/>
      <c r="KGY377" s="59"/>
      <c r="KGZ377" s="59"/>
      <c r="KHA377" s="59"/>
      <c r="KHB377" s="59"/>
      <c r="KHC377" s="59"/>
      <c r="KHH377" s="59"/>
      <c r="KHM377" s="59"/>
      <c r="KIE377" s="315"/>
      <c r="KIF377" s="59"/>
      <c r="KIG377" s="59"/>
      <c r="KIH377" s="59"/>
      <c r="KII377" s="59"/>
      <c r="KIJ377" s="59"/>
      <c r="KIK377" s="59"/>
      <c r="KIL377" s="59"/>
      <c r="KIM377" s="59"/>
      <c r="KIN377" s="59"/>
      <c r="KIO377" s="59"/>
      <c r="KIT377" s="59"/>
      <c r="KIY377" s="59"/>
      <c r="KJQ377" s="315"/>
      <c r="KJR377" s="59"/>
      <c r="KJS377" s="59"/>
      <c r="KJT377" s="59"/>
      <c r="KJU377" s="59"/>
      <c r="KJV377" s="59"/>
      <c r="KJW377" s="59"/>
      <c r="KJX377" s="59"/>
      <c r="KJY377" s="59"/>
      <c r="KJZ377" s="59"/>
      <c r="KKA377" s="59"/>
      <c r="KKF377" s="59"/>
      <c r="KKK377" s="59"/>
      <c r="KLC377" s="315"/>
      <c r="KLD377" s="59"/>
      <c r="KLE377" s="59"/>
      <c r="KLF377" s="59"/>
      <c r="KLG377" s="59"/>
      <c r="KLH377" s="59"/>
      <c r="KLI377" s="59"/>
      <c r="KLJ377" s="59"/>
      <c r="KLK377" s="59"/>
      <c r="KLL377" s="59"/>
      <c r="KLM377" s="59"/>
      <c r="KLR377" s="59"/>
      <c r="KLW377" s="59"/>
      <c r="KMO377" s="315"/>
      <c r="KMP377" s="59"/>
      <c r="KMQ377" s="59"/>
      <c r="KMR377" s="59"/>
      <c r="KMS377" s="59"/>
      <c r="KMT377" s="59"/>
      <c r="KMU377" s="59"/>
      <c r="KMV377" s="59"/>
      <c r="KMW377" s="59"/>
      <c r="KMX377" s="59"/>
      <c r="KMY377" s="59"/>
      <c r="KND377" s="59"/>
      <c r="KNI377" s="59"/>
      <c r="KOA377" s="315"/>
      <c r="KOB377" s="59"/>
      <c r="KOC377" s="59"/>
      <c r="KOD377" s="59"/>
      <c r="KOE377" s="59"/>
      <c r="KOF377" s="59"/>
      <c r="KOG377" s="59"/>
      <c r="KOH377" s="59"/>
      <c r="KOI377" s="59"/>
      <c r="KOJ377" s="59"/>
      <c r="KOK377" s="59"/>
      <c r="KOP377" s="59"/>
      <c r="KOU377" s="59"/>
      <c r="KPM377" s="315"/>
      <c r="KPN377" s="59"/>
      <c r="KPO377" s="59"/>
      <c r="KPP377" s="59"/>
      <c r="KPQ377" s="59"/>
      <c r="KPR377" s="59"/>
      <c r="KPS377" s="59"/>
      <c r="KPT377" s="59"/>
      <c r="KPU377" s="59"/>
      <c r="KPV377" s="59"/>
      <c r="KPW377" s="59"/>
      <c r="KQB377" s="59"/>
      <c r="KQG377" s="59"/>
      <c r="KQY377" s="315"/>
      <c r="KQZ377" s="59"/>
      <c r="KRA377" s="59"/>
      <c r="KRB377" s="59"/>
      <c r="KRC377" s="59"/>
      <c r="KRD377" s="59"/>
      <c r="KRE377" s="59"/>
      <c r="KRF377" s="59"/>
      <c r="KRG377" s="59"/>
      <c r="KRH377" s="59"/>
      <c r="KRI377" s="59"/>
      <c r="KRN377" s="59"/>
      <c r="KRS377" s="59"/>
      <c r="KSK377" s="315"/>
      <c r="KSL377" s="59"/>
      <c r="KSM377" s="59"/>
      <c r="KSN377" s="59"/>
      <c r="KSO377" s="59"/>
      <c r="KSP377" s="59"/>
      <c r="KSQ377" s="59"/>
      <c r="KSR377" s="59"/>
      <c r="KSS377" s="59"/>
      <c r="KST377" s="59"/>
      <c r="KSU377" s="59"/>
      <c r="KSZ377" s="59"/>
      <c r="KTE377" s="59"/>
      <c r="KTW377" s="315"/>
      <c r="KTX377" s="59"/>
      <c r="KTY377" s="59"/>
      <c r="KTZ377" s="59"/>
      <c r="KUA377" s="59"/>
      <c r="KUB377" s="59"/>
      <c r="KUC377" s="59"/>
      <c r="KUD377" s="59"/>
      <c r="KUE377" s="59"/>
      <c r="KUF377" s="59"/>
      <c r="KUG377" s="59"/>
      <c r="KUL377" s="59"/>
      <c r="KUQ377" s="59"/>
      <c r="KVI377" s="315"/>
      <c r="KVJ377" s="59"/>
      <c r="KVK377" s="59"/>
      <c r="KVL377" s="59"/>
      <c r="KVM377" s="59"/>
      <c r="KVN377" s="59"/>
      <c r="KVO377" s="59"/>
      <c r="KVP377" s="59"/>
      <c r="KVQ377" s="59"/>
      <c r="KVR377" s="59"/>
      <c r="KVS377" s="59"/>
      <c r="KVX377" s="59"/>
      <c r="KWC377" s="59"/>
      <c r="KWU377" s="315"/>
      <c r="KWV377" s="59"/>
      <c r="KWW377" s="59"/>
      <c r="KWX377" s="59"/>
      <c r="KWY377" s="59"/>
      <c r="KWZ377" s="59"/>
      <c r="KXA377" s="59"/>
      <c r="KXB377" s="59"/>
      <c r="KXC377" s="59"/>
      <c r="KXD377" s="59"/>
      <c r="KXE377" s="59"/>
      <c r="KXJ377" s="59"/>
      <c r="KXO377" s="59"/>
      <c r="KYG377" s="315"/>
      <c r="KYH377" s="59"/>
      <c r="KYI377" s="59"/>
      <c r="KYJ377" s="59"/>
      <c r="KYK377" s="59"/>
      <c r="KYL377" s="59"/>
      <c r="KYM377" s="59"/>
      <c r="KYN377" s="59"/>
      <c r="KYO377" s="59"/>
      <c r="KYP377" s="59"/>
      <c r="KYQ377" s="59"/>
      <c r="KYV377" s="59"/>
      <c r="KZA377" s="59"/>
      <c r="KZS377" s="315"/>
      <c r="KZT377" s="59"/>
      <c r="KZU377" s="59"/>
      <c r="KZV377" s="59"/>
      <c r="KZW377" s="59"/>
      <c r="KZX377" s="59"/>
      <c r="KZY377" s="59"/>
      <c r="KZZ377" s="59"/>
      <c r="LAA377" s="59"/>
      <c r="LAB377" s="59"/>
      <c r="LAC377" s="59"/>
      <c r="LAH377" s="59"/>
      <c r="LAM377" s="59"/>
      <c r="LBE377" s="315"/>
      <c r="LBF377" s="59"/>
      <c r="LBG377" s="59"/>
      <c r="LBH377" s="59"/>
      <c r="LBI377" s="59"/>
      <c r="LBJ377" s="59"/>
      <c r="LBK377" s="59"/>
      <c r="LBL377" s="59"/>
      <c r="LBM377" s="59"/>
      <c r="LBN377" s="59"/>
      <c r="LBO377" s="59"/>
      <c r="LBT377" s="59"/>
      <c r="LBY377" s="59"/>
      <c r="LCQ377" s="315"/>
      <c r="LCR377" s="59"/>
      <c r="LCS377" s="59"/>
      <c r="LCT377" s="59"/>
      <c r="LCU377" s="59"/>
      <c r="LCV377" s="59"/>
      <c r="LCW377" s="59"/>
      <c r="LCX377" s="59"/>
      <c r="LCY377" s="59"/>
      <c r="LCZ377" s="59"/>
      <c r="LDA377" s="59"/>
      <c r="LDF377" s="59"/>
      <c r="LDK377" s="59"/>
      <c r="LEC377" s="315"/>
      <c r="LED377" s="59"/>
      <c r="LEE377" s="59"/>
      <c r="LEF377" s="59"/>
      <c r="LEG377" s="59"/>
      <c r="LEH377" s="59"/>
      <c r="LEI377" s="59"/>
      <c r="LEJ377" s="59"/>
      <c r="LEK377" s="59"/>
      <c r="LEL377" s="59"/>
      <c r="LEM377" s="59"/>
      <c r="LER377" s="59"/>
      <c r="LEW377" s="59"/>
      <c r="LFO377" s="315"/>
      <c r="LFP377" s="59"/>
      <c r="LFQ377" s="59"/>
      <c r="LFR377" s="59"/>
      <c r="LFS377" s="59"/>
      <c r="LFT377" s="59"/>
      <c r="LFU377" s="59"/>
      <c r="LFV377" s="59"/>
      <c r="LFW377" s="59"/>
      <c r="LFX377" s="59"/>
      <c r="LFY377" s="59"/>
      <c r="LGD377" s="59"/>
      <c r="LGI377" s="59"/>
      <c r="LHA377" s="315"/>
      <c r="LHB377" s="59"/>
      <c r="LHC377" s="59"/>
      <c r="LHD377" s="59"/>
      <c r="LHE377" s="59"/>
      <c r="LHF377" s="59"/>
      <c r="LHG377" s="59"/>
      <c r="LHH377" s="59"/>
      <c r="LHI377" s="59"/>
      <c r="LHJ377" s="59"/>
      <c r="LHK377" s="59"/>
      <c r="LHP377" s="59"/>
      <c r="LHU377" s="59"/>
      <c r="LIM377" s="315"/>
      <c r="LIN377" s="59"/>
      <c r="LIO377" s="59"/>
      <c r="LIP377" s="59"/>
      <c r="LIQ377" s="59"/>
      <c r="LIR377" s="59"/>
      <c r="LIS377" s="59"/>
      <c r="LIT377" s="59"/>
      <c r="LIU377" s="59"/>
      <c r="LIV377" s="59"/>
      <c r="LIW377" s="59"/>
      <c r="LJB377" s="59"/>
      <c r="LJG377" s="59"/>
      <c r="LJY377" s="315"/>
      <c r="LJZ377" s="59"/>
      <c r="LKA377" s="59"/>
      <c r="LKB377" s="59"/>
      <c r="LKC377" s="59"/>
      <c r="LKD377" s="59"/>
      <c r="LKE377" s="59"/>
      <c r="LKF377" s="59"/>
      <c r="LKG377" s="59"/>
      <c r="LKH377" s="59"/>
      <c r="LKI377" s="59"/>
      <c r="LKN377" s="59"/>
      <c r="LKS377" s="59"/>
      <c r="LLK377" s="315"/>
      <c r="LLL377" s="59"/>
      <c r="LLM377" s="59"/>
      <c r="LLN377" s="59"/>
      <c r="LLO377" s="59"/>
      <c r="LLP377" s="59"/>
      <c r="LLQ377" s="59"/>
      <c r="LLR377" s="59"/>
      <c r="LLS377" s="59"/>
      <c r="LLT377" s="59"/>
      <c r="LLU377" s="59"/>
      <c r="LLZ377" s="59"/>
      <c r="LME377" s="59"/>
      <c r="LMW377" s="315"/>
      <c r="LMX377" s="59"/>
      <c r="LMY377" s="59"/>
      <c r="LMZ377" s="59"/>
      <c r="LNA377" s="59"/>
      <c r="LNB377" s="59"/>
      <c r="LNC377" s="59"/>
      <c r="LND377" s="59"/>
      <c r="LNE377" s="59"/>
      <c r="LNF377" s="59"/>
      <c r="LNG377" s="59"/>
      <c r="LNL377" s="59"/>
      <c r="LNQ377" s="59"/>
      <c r="LOI377" s="315"/>
      <c r="LOJ377" s="59"/>
      <c r="LOK377" s="59"/>
      <c r="LOL377" s="59"/>
      <c r="LOM377" s="59"/>
      <c r="LON377" s="59"/>
      <c r="LOO377" s="59"/>
      <c r="LOP377" s="59"/>
      <c r="LOQ377" s="59"/>
      <c r="LOR377" s="59"/>
      <c r="LOS377" s="59"/>
      <c r="LOX377" s="59"/>
      <c r="LPC377" s="59"/>
      <c r="LPU377" s="315"/>
      <c r="LPV377" s="59"/>
      <c r="LPW377" s="59"/>
      <c r="LPX377" s="59"/>
      <c r="LPY377" s="59"/>
      <c r="LPZ377" s="59"/>
      <c r="LQA377" s="59"/>
      <c r="LQB377" s="59"/>
      <c r="LQC377" s="59"/>
      <c r="LQD377" s="59"/>
      <c r="LQE377" s="59"/>
      <c r="LQJ377" s="59"/>
      <c r="LQO377" s="59"/>
      <c r="LRG377" s="315"/>
      <c r="LRH377" s="59"/>
      <c r="LRI377" s="59"/>
      <c r="LRJ377" s="59"/>
      <c r="LRK377" s="59"/>
      <c r="LRL377" s="59"/>
      <c r="LRM377" s="59"/>
      <c r="LRN377" s="59"/>
      <c r="LRO377" s="59"/>
      <c r="LRP377" s="59"/>
      <c r="LRQ377" s="59"/>
      <c r="LRV377" s="59"/>
      <c r="LSA377" s="59"/>
      <c r="LSS377" s="315"/>
      <c r="LST377" s="59"/>
      <c r="LSU377" s="59"/>
      <c r="LSV377" s="59"/>
      <c r="LSW377" s="59"/>
      <c r="LSX377" s="59"/>
      <c r="LSY377" s="59"/>
      <c r="LSZ377" s="59"/>
      <c r="LTA377" s="59"/>
      <c r="LTB377" s="59"/>
      <c r="LTC377" s="59"/>
      <c r="LTH377" s="59"/>
      <c r="LTM377" s="59"/>
      <c r="LUE377" s="315"/>
      <c r="LUF377" s="59"/>
      <c r="LUG377" s="59"/>
      <c r="LUH377" s="59"/>
      <c r="LUI377" s="59"/>
      <c r="LUJ377" s="59"/>
      <c r="LUK377" s="59"/>
      <c r="LUL377" s="59"/>
      <c r="LUM377" s="59"/>
      <c r="LUN377" s="59"/>
      <c r="LUO377" s="59"/>
      <c r="LUT377" s="59"/>
      <c r="LUY377" s="59"/>
      <c r="LVQ377" s="315"/>
      <c r="LVR377" s="59"/>
      <c r="LVS377" s="59"/>
      <c r="LVT377" s="59"/>
      <c r="LVU377" s="59"/>
      <c r="LVV377" s="59"/>
      <c r="LVW377" s="59"/>
      <c r="LVX377" s="59"/>
      <c r="LVY377" s="59"/>
      <c r="LVZ377" s="59"/>
      <c r="LWA377" s="59"/>
      <c r="LWF377" s="59"/>
      <c r="LWK377" s="59"/>
      <c r="LXC377" s="315"/>
      <c r="LXD377" s="59"/>
      <c r="LXE377" s="59"/>
      <c r="LXF377" s="59"/>
      <c r="LXG377" s="59"/>
      <c r="LXH377" s="59"/>
      <c r="LXI377" s="59"/>
      <c r="LXJ377" s="59"/>
      <c r="LXK377" s="59"/>
      <c r="LXL377" s="59"/>
      <c r="LXM377" s="59"/>
      <c r="LXR377" s="59"/>
      <c r="LXW377" s="59"/>
      <c r="LYO377" s="315"/>
      <c r="LYP377" s="59"/>
      <c r="LYQ377" s="59"/>
      <c r="LYR377" s="59"/>
      <c r="LYS377" s="59"/>
      <c r="LYT377" s="59"/>
      <c r="LYU377" s="59"/>
      <c r="LYV377" s="59"/>
      <c r="LYW377" s="59"/>
      <c r="LYX377" s="59"/>
      <c r="LYY377" s="59"/>
      <c r="LZD377" s="59"/>
      <c r="LZI377" s="59"/>
      <c r="MAA377" s="315"/>
      <c r="MAB377" s="59"/>
      <c r="MAC377" s="59"/>
      <c r="MAD377" s="59"/>
      <c r="MAE377" s="59"/>
      <c r="MAF377" s="59"/>
      <c r="MAG377" s="59"/>
      <c r="MAH377" s="59"/>
      <c r="MAI377" s="59"/>
      <c r="MAJ377" s="59"/>
      <c r="MAK377" s="59"/>
      <c r="MAP377" s="59"/>
      <c r="MAU377" s="59"/>
      <c r="MBM377" s="315"/>
      <c r="MBN377" s="59"/>
      <c r="MBO377" s="59"/>
      <c r="MBP377" s="59"/>
      <c r="MBQ377" s="59"/>
      <c r="MBR377" s="59"/>
      <c r="MBS377" s="59"/>
      <c r="MBT377" s="59"/>
      <c r="MBU377" s="59"/>
      <c r="MBV377" s="59"/>
      <c r="MBW377" s="59"/>
      <c r="MCB377" s="59"/>
      <c r="MCG377" s="59"/>
      <c r="MCY377" s="315"/>
      <c r="MCZ377" s="59"/>
      <c r="MDA377" s="59"/>
      <c r="MDB377" s="59"/>
      <c r="MDC377" s="59"/>
      <c r="MDD377" s="59"/>
      <c r="MDE377" s="59"/>
      <c r="MDF377" s="59"/>
      <c r="MDG377" s="59"/>
      <c r="MDH377" s="59"/>
      <c r="MDI377" s="59"/>
      <c r="MDN377" s="59"/>
      <c r="MDS377" s="59"/>
      <c r="MEK377" s="315"/>
      <c r="MEL377" s="59"/>
      <c r="MEM377" s="59"/>
      <c r="MEN377" s="59"/>
      <c r="MEO377" s="59"/>
      <c r="MEP377" s="59"/>
      <c r="MEQ377" s="59"/>
      <c r="MER377" s="59"/>
      <c r="MES377" s="59"/>
      <c r="MET377" s="59"/>
      <c r="MEU377" s="59"/>
      <c r="MEZ377" s="59"/>
      <c r="MFE377" s="59"/>
      <c r="MFW377" s="315"/>
      <c r="MFX377" s="59"/>
      <c r="MFY377" s="59"/>
      <c r="MFZ377" s="59"/>
      <c r="MGA377" s="59"/>
      <c r="MGB377" s="59"/>
      <c r="MGC377" s="59"/>
      <c r="MGD377" s="59"/>
      <c r="MGE377" s="59"/>
      <c r="MGF377" s="59"/>
      <c r="MGG377" s="59"/>
      <c r="MGL377" s="59"/>
      <c r="MGQ377" s="59"/>
      <c r="MHI377" s="315"/>
      <c r="MHJ377" s="59"/>
      <c r="MHK377" s="59"/>
      <c r="MHL377" s="59"/>
      <c r="MHM377" s="59"/>
      <c r="MHN377" s="59"/>
      <c r="MHO377" s="59"/>
      <c r="MHP377" s="59"/>
      <c r="MHQ377" s="59"/>
      <c r="MHR377" s="59"/>
      <c r="MHS377" s="59"/>
      <c r="MHX377" s="59"/>
      <c r="MIC377" s="59"/>
      <c r="MIU377" s="315"/>
      <c r="MIV377" s="59"/>
      <c r="MIW377" s="59"/>
      <c r="MIX377" s="59"/>
      <c r="MIY377" s="59"/>
      <c r="MIZ377" s="59"/>
      <c r="MJA377" s="59"/>
      <c r="MJB377" s="59"/>
      <c r="MJC377" s="59"/>
      <c r="MJD377" s="59"/>
      <c r="MJE377" s="59"/>
      <c r="MJJ377" s="59"/>
      <c r="MJO377" s="59"/>
      <c r="MKG377" s="315"/>
      <c r="MKH377" s="59"/>
      <c r="MKI377" s="59"/>
      <c r="MKJ377" s="59"/>
      <c r="MKK377" s="59"/>
      <c r="MKL377" s="59"/>
      <c r="MKM377" s="59"/>
      <c r="MKN377" s="59"/>
      <c r="MKO377" s="59"/>
      <c r="MKP377" s="59"/>
      <c r="MKQ377" s="59"/>
      <c r="MKV377" s="59"/>
      <c r="MLA377" s="59"/>
      <c r="MLS377" s="315"/>
      <c r="MLT377" s="59"/>
      <c r="MLU377" s="59"/>
      <c r="MLV377" s="59"/>
      <c r="MLW377" s="59"/>
      <c r="MLX377" s="59"/>
      <c r="MLY377" s="59"/>
      <c r="MLZ377" s="59"/>
      <c r="MMA377" s="59"/>
      <c r="MMB377" s="59"/>
      <c r="MMC377" s="59"/>
      <c r="MMH377" s="59"/>
      <c r="MMM377" s="59"/>
      <c r="MNE377" s="315"/>
      <c r="MNF377" s="59"/>
      <c r="MNG377" s="59"/>
      <c r="MNH377" s="59"/>
      <c r="MNI377" s="59"/>
      <c r="MNJ377" s="59"/>
      <c r="MNK377" s="59"/>
      <c r="MNL377" s="59"/>
      <c r="MNM377" s="59"/>
      <c r="MNN377" s="59"/>
      <c r="MNO377" s="59"/>
      <c r="MNT377" s="59"/>
      <c r="MNY377" s="59"/>
      <c r="MOQ377" s="315"/>
      <c r="MOR377" s="59"/>
      <c r="MOS377" s="59"/>
      <c r="MOT377" s="59"/>
      <c r="MOU377" s="59"/>
      <c r="MOV377" s="59"/>
      <c r="MOW377" s="59"/>
      <c r="MOX377" s="59"/>
      <c r="MOY377" s="59"/>
      <c r="MOZ377" s="59"/>
      <c r="MPA377" s="59"/>
      <c r="MPF377" s="59"/>
      <c r="MPK377" s="59"/>
      <c r="MQC377" s="315"/>
      <c r="MQD377" s="59"/>
      <c r="MQE377" s="59"/>
      <c r="MQF377" s="59"/>
      <c r="MQG377" s="59"/>
      <c r="MQH377" s="59"/>
      <c r="MQI377" s="59"/>
      <c r="MQJ377" s="59"/>
      <c r="MQK377" s="59"/>
      <c r="MQL377" s="59"/>
      <c r="MQM377" s="59"/>
      <c r="MQR377" s="59"/>
      <c r="MQW377" s="59"/>
      <c r="MRO377" s="315"/>
      <c r="MRP377" s="59"/>
      <c r="MRQ377" s="59"/>
      <c r="MRR377" s="59"/>
      <c r="MRS377" s="59"/>
      <c r="MRT377" s="59"/>
      <c r="MRU377" s="59"/>
      <c r="MRV377" s="59"/>
      <c r="MRW377" s="59"/>
      <c r="MRX377" s="59"/>
      <c r="MRY377" s="59"/>
      <c r="MSD377" s="59"/>
      <c r="MSI377" s="59"/>
      <c r="MTA377" s="315"/>
      <c r="MTB377" s="59"/>
      <c r="MTC377" s="59"/>
      <c r="MTD377" s="59"/>
      <c r="MTE377" s="59"/>
      <c r="MTF377" s="59"/>
      <c r="MTG377" s="59"/>
      <c r="MTH377" s="59"/>
      <c r="MTI377" s="59"/>
      <c r="MTJ377" s="59"/>
      <c r="MTK377" s="59"/>
      <c r="MTP377" s="59"/>
      <c r="MTU377" s="59"/>
      <c r="MUM377" s="315"/>
      <c r="MUN377" s="59"/>
      <c r="MUO377" s="59"/>
      <c r="MUP377" s="59"/>
      <c r="MUQ377" s="59"/>
      <c r="MUR377" s="59"/>
      <c r="MUS377" s="59"/>
      <c r="MUT377" s="59"/>
      <c r="MUU377" s="59"/>
      <c r="MUV377" s="59"/>
      <c r="MUW377" s="59"/>
      <c r="MVB377" s="59"/>
      <c r="MVG377" s="59"/>
      <c r="MVY377" s="315"/>
      <c r="MVZ377" s="59"/>
      <c r="MWA377" s="59"/>
      <c r="MWB377" s="59"/>
      <c r="MWC377" s="59"/>
      <c r="MWD377" s="59"/>
      <c r="MWE377" s="59"/>
      <c r="MWF377" s="59"/>
      <c r="MWG377" s="59"/>
      <c r="MWH377" s="59"/>
      <c r="MWI377" s="59"/>
      <c r="MWN377" s="59"/>
      <c r="MWS377" s="59"/>
      <c r="MXK377" s="315"/>
      <c r="MXL377" s="59"/>
      <c r="MXM377" s="59"/>
      <c r="MXN377" s="59"/>
      <c r="MXO377" s="59"/>
      <c r="MXP377" s="59"/>
      <c r="MXQ377" s="59"/>
      <c r="MXR377" s="59"/>
      <c r="MXS377" s="59"/>
      <c r="MXT377" s="59"/>
      <c r="MXU377" s="59"/>
      <c r="MXZ377" s="59"/>
      <c r="MYE377" s="59"/>
      <c r="MYW377" s="315"/>
      <c r="MYX377" s="59"/>
      <c r="MYY377" s="59"/>
      <c r="MYZ377" s="59"/>
      <c r="MZA377" s="59"/>
      <c r="MZB377" s="59"/>
      <c r="MZC377" s="59"/>
      <c r="MZD377" s="59"/>
      <c r="MZE377" s="59"/>
      <c r="MZF377" s="59"/>
      <c r="MZG377" s="59"/>
      <c r="MZL377" s="59"/>
      <c r="MZQ377" s="59"/>
      <c r="NAI377" s="315"/>
      <c r="NAJ377" s="59"/>
      <c r="NAK377" s="59"/>
      <c r="NAL377" s="59"/>
      <c r="NAM377" s="59"/>
      <c r="NAN377" s="59"/>
      <c r="NAO377" s="59"/>
      <c r="NAP377" s="59"/>
      <c r="NAQ377" s="59"/>
      <c r="NAR377" s="59"/>
      <c r="NAS377" s="59"/>
      <c r="NAX377" s="59"/>
      <c r="NBC377" s="59"/>
      <c r="NBU377" s="315"/>
      <c r="NBV377" s="59"/>
      <c r="NBW377" s="59"/>
      <c r="NBX377" s="59"/>
      <c r="NBY377" s="59"/>
      <c r="NBZ377" s="59"/>
      <c r="NCA377" s="59"/>
      <c r="NCB377" s="59"/>
      <c r="NCC377" s="59"/>
      <c r="NCD377" s="59"/>
      <c r="NCE377" s="59"/>
      <c r="NCJ377" s="59"/>
      <c r="NCO377" s="59"/>
      <c r="NDG377" s="315"/>
      <c r="NDH377" s="59"/>
      <c r="NDI377" s="59"/>
      <c r="NDJ377" s="59"/>
      <c r="NDK377" s="59"/>
      <c r="NDL377" s="59"/>
      <c r="NDM377" s="59"/>
      <c r="NDN377" s="59"/>
      <c r="NDO377" s="59"/>
      <c r="NDP377" s="59"/>
      <c r="NDQ377" s="59"/>
      <c r="NDV377" s="59"/>
      <c r="NEA377" s="59"/>
      <c r="NES377" s="315"/>
      <c r="NET377" s="59"/>
      <c r="NEU377" s="59"/>
      <c r="NEV377" s="59"/>
      <c r="NEW377" s="59"/>
      <c r="NEX377" s="59"/>
      <c r="NEY377" s="59"/>
      <c r="NEZ377" s="59"/>
      <c r="NFA377" s="59"/>
      <c r="NFB377" s="59"/>
      <c r="NFC377" s="59"/>
      <c r="NFH377" s="59"/>
      <c r="NFM377" s="59"/>
      <c r="NGE377" s="315"/>
      <c r="NGF377" s="59"/>
      <c r="NGG377" s="59"/>
      <c r="NGH377" s="59"/>
      <c r="NGI377" s="59"/>
      <c r="NGJ377" s="59"/>
      <c r="NGK377" s="59"/>
      <c r="NGL377" s="59"/>
      <c r="NGM377" s="59"/>
      <c r="NGN377" s="59"/>
      <c r="NGO377" s="59"/>
      <c r="NGT377" s="59"/>
      <c r="NGY377" s="59"/>
      <c r="NHQ377" s="315"/>
      <c r="NHR377" s="59"/>
      <c r="NHS377" s="59"/>
      <c r="NHT377" s="59"/>
      <c r="NHU377" s="59"/>
      <c r="NHV377" s="59"/>
      <c r="NHW377" s="59"/>
      <c r="NHX377" s="59"/>
      <c r="NHY377" s="59"/>
      <c r="NHZ377" s="59"/>
      <c r="NIA377" s="59"/>
      <c r="NIF377" s="59"/>
      <c r="NIK377" s="59"/>
      <c r="NJC377" s="315"/>
      <c r="NJD377" s="59"/>
      <c r="NJE377" s="59"/>
      <c r="NJF377" s="59"/>
      <c r="NJG377" s="59"/>
      <c r="NJH377" s="59"/>
      <c r="NJI377" s="59"/>
      <c r="NJJ377" s="59"/>
      <c r="NJK377" s="59"/>
      <c r="NJL377" s="59"/>
      <c r="NJM377" s="59"/>
      <c r="NJR377" s="59"/>
      <c r="NJW377" s="59"/>
      <c r="NKO377" s="315"/>
      <c r="NKP377" s="59"/>
      <c r="NKQ377" s="59"/>
      <c r="NKR377" s="59"/>
      <c r="NKS377" s="59"/>
      <c r="NKT377" s="59"/>
      <c r="NKU377" s="59"/>
      <c r="NKV377" s="59"/>
      <c r="NKW377" s="59"/>
      <c r="NKX377" s="59"/>
      <c r="NKY377" s="59"/>
      <c r="NLD377" s="59"/>
      <c r="NLI377" s="59"/>
      <c r="NMA377" s="315"/>
      <c r="NMB377" s="59"/>
      <c r="NMC377" s="59"/>
      <c r="NMD377" s="59"/>
      <c r="NME377" s="59"/>
      <c r="NMF377" s="59"/>
      <c r="NMG377" s="59"/>
      <c r="NMH377" s="59"/>
      <c r="NMI377" s="59"/>
      <c r="NMJ377" s="59"/>
      <c r="NMK377" s="59"/>
      <c r="NMP377" s="59"/>
      <c r="NMU377" s="59"/>
      <c r="NNM377" s="315"/>
      <c r="NNN377" s="59"/>
      <c r="NNO377" s="59"/>
      <c r="NNP377" s="59"/>
      <c r="NNQ377" s="59"/>
      <c r="NNR377" s="59"/>
      <c r="NNS377" s="59"/>
      <c r="NNT377" s="59"/>
      <c r="NNU377" s="59"/>
      <c r="NNV377" s="59"/>
      <c r="NNW377" s="59"/>
      <c r="NOB377" s="59"/>
      <c r="NOG377" s="59"/>
      <c r="NOY377" s="315"/>
      <c r="NOZ377" s="59"/>
      <c r="NPA377" s="59"/>
      <c r="NPB377" s="59"/>
      <c r="NPC377" s="59"/>
      <c r="NPD377" s="59"/>
      <c r="NPE377" s="59"/>
      <c r="NPF377" s="59"/>
      <c r="NPG377" s="59"/>
      <c r="NPH377" s="59"/>
      <c r="NPI377" s="59"/>
      <c r="NPN377" s="59"/>
      <c r="NPS377" s="59"/>
      <c r="NQK377" s="315"/>
      <c r="NQL377" s="59"/>
      <c r="NQM377" s="59"/>
      <c r="NQN377" s="59"/>
      <c r="NQO377" s="59"/>
      <c r="NQP377" s="59"/>
      <c r="NQQ377" s="59"/>
      <c r="NQR377" s="59"/>
      <c r="NQS377" s="59"/>
      <c r="NQT377" s="59"/>
      <c r="NQU377" s="59"/>
      <c r="NQZ377" s="59"/>
      <c r="NRE377" s="59"/>
      <c r="NRW377" s="315"/>
      <c r="NRX377" s="59"/>
      <c r="NRY377" s="59"/>
      <c r="NRZ377" s="59"/>
      <c r="NSA377" s="59"/>
      <c r="NSB377" s="59"/>
      <c r="NSC377" s="59"/>
      <c r="NSD377" s="59"/>
      <c r="NSE377" s="59"/>
      <c r="NSF377" s="59"/>
      <c r="NSG377" s="59"/>
      <c r="NSL377" s="59"/>
      <c r="NSQ377" s="59"/>
      <c r="NTI377" s="315"/>
      <c r="NTJ377" s="59"/>
      <c r="NTK377" s="59"/>
      <c r="NTL377" s="59"/>
      <c r="NTM377" s="59"/>
      <c r="NTN377" s="59"/>
      <c r="NTO377" s="59"/>
      <c r="NTP377" s="59"/>
      <c r="NTQ377" s="59"/>
      <c r="NTR377" s="59"/>
      <c r="NTS377" s="59"/>
      <c r="NTX377" s="59"/>
      <c r="NUC377" s="59"/>
      <c r="NUU377" s="315"/>
      <c r="NUV377" s="59"/>
      <c r="NUW377" s="59"/>
      <c r="NUX377" s="59"/>
      <c r="NUY377" s="59"/>
      <c r="NUZ377" s="59"/>
      <c r="NVA377" s="59"/>
      <c r="NVB377" s="59"/>
      <c r="NVC377" s="59"/>
      <c r="NVD377" s="59"/>
      <c r="NVE377" s="59"/>
      <c r="NVJ377" s="59"/>
      <c r="NVO377" s="59"/>
      <c r="NWG377" s="315"/>
      <c r="NWH377" s="59"/>
      <c r="NWI377" s="59"/>
      <c r="NWJ377" s="59"/>
      <c r="NWK377" s="59"/>
      <c r="NWL377" s="59"/>
      <c r="NWM377" s="59"/>
      <c r="NWN377" s="59"/>
      <c r="NWO377" s="59"/>
      <c r="NWP377" s="59"/>
      <c r="NWQ377" s="59"/>
      <c r="NWV377" s="59"/>
      <c r="NXA377" s="59"/>
      <c r="NXS377" s="315"/>
      <c r="NXT377" s="59"/>
      <c r="NXU377" s="59"/>
      <c r="NXV377" s="59"/>
      <c r="NXW377" s="59"/>
      <c r="NXX377" s="59"/>
      <c r="NXY377" s="59"/>
      <c r="NXZ377" s="59"/>
      <c r="NYA377" s="59"/>
      <c r="NYB377" s="59"/>
      <c r="NYC377" s="59"/>
      <c r="NYH377" s="59"/>
      <c r="NYM377" s="59"/>
      <c r="NZE377" s="315"/>
      <c r="NZF377" s="59"/>
      <c r="NZG377" s="59"/>
      <c r="NZH377" s="59"/>
      <c r="NZI377" s="59"/>
      <c r="NZJ377" s="59"/>
      <c r="NZK377" s="59"/>
      <c r="NZL377" s="59"/>
      <c r="NZM377" s="59"/>
      <c r="NZN377" s="59"/>
      <c r="NZO377" s="59"/>
      <c r="NZT377" s="59"/>
      <c r="NZY377" s="59"/>
      <c r="OAQ377" s="315"/>
      <c r="OAR377" s="59"/>
      <c r="OAS377" s="59"/>
      <c r="OAT377" s="59"/>
      <c r="OAU377" s="59"/>
      <c r="OAV377" s="59"/>
      <c r="OAW377" s="59"/>
      <c r="OAX377" s="59"/>
      <c r="OAY377" s="59"/>
      <c r="OAZ377" s="59"/>
      <c r="OBA377" s="59"/>
      <c r="OBF377" s="59"/>
      <c r="OBK377" s="59"/>
      <c r="OCC377" s="315"/>
      <c r="OCD377" s="59"/>
      <c r="OCE377" s="59"/>
      <c r="OCF377" s="59"/>
      <c r="OCG377" s="59"/>
      <c r="OCH377" s="59"/>
      <c r="OCI377" s="59"/>
      <c r="OCJ377" s="59"/>
      <c r="OCK377" s="59"/>
      <c r="OCL377" s="59"/>
      <c r="OCM377" s="59"/>
      <c r="OCR377" s="59"/>
      <c r="OCW377" s="59"/>
      <c r="ODO377" s="315"/>
      <c r="ODP377" s="59"/>
      <c r="ODQ377" s="59"/>
      <c r="ODR377" s="59"/>
      <c r="ODS377" s="59"/>
      <c r="ODT377" s="59"/>
      <c r="ODU377" s="59"/>
      <c r="ODV377" s="59"/>
      <c r="ODW377" s="59"/>
      <c r="ODX377" s="59"/>
      <c r="ODY377" s="59"/>
      <c r="OED377" s="59"/>
      <c r="OEI377" s="59"/>
      <c r="OFA377" s="315"/>
      <c r="OFB377" s="59"/>
      <c r="OFC377" s="59"/>
      <c r="OFD377" s="59"/>
      <c r="OFE377" s="59"/>
      <c r="OFF377" s="59"/>
      <c r="OFG377" s="59"/>
      <c r="OFH377" s="59"/>
      <c r="OFI377" s="59"/>
      <c r="OFJ377" s="59"/>
      <c r="OFK377" s="59"/>
      <c r="OFP377" s="59"/>
      <c r="OFU377" s="59"/>
      <c r="OGM377" s="315"/>
      <c r="OGN377" s="59"/>
      <c r="OGO377" s="59"/>
      <c r="OGP377" s="59"/>
      <c r="OGQ377" s="59"/>
      <c r="OGR377" s="59"/>
      <c r="OGS377" s="59"/>
      <c r="OGT377" s="59"/>
      <c r="OGU377" s="59"/>
      <c r="OGV377" s="59"/>
      <c r="OGW377" s="59"/>
      <c r="OHB377" s="59"/>
      <c r="OHG377" s="59"/>
      <c r="OHY377" s="315"/>
      <c r="OHZ377" s="59"/>
      <c r="OIA377" s="59"/>
      <c r="OIB377" s="59"/>
      <c r="OIC377" s="59"/>
      <c r="OID377" s="59"/>
      <c r="OIE377" s="59"/>
      <c r="OIF377" s="59"/>
      <c r="OIG377" s="59"/>
      <c r="OIH377" s="59"/>
      <c r="OII377" s="59"/>
      <c r="OIN377" s="59"/>
      <c r="OIS377" s="59"/>
      <c r="OJK377" s="315"/>
      <c r="OJL377" s="59"/>
      <c r="OJM377" s="59"/>
      <c r="OJN377" s="59"/>
      <c r="OJO377" s="59"/>
      <c r="OJP377" s="59"/>
      <c r="OJQ377" s="59"/>
      <c r="OJR377" s="59"/>
      <c r="OJS377" s="59"/>
      <c r="OJT377" s="59"/>
      <c r="OJU377" s="59"/>
      <c r="OJZ377" s="59"/>
      <c r="OKE377" s="59"/>
      <c r="OKW377" s="315"/>
      <c r="OKX377" s="59"/>
      <c r="OKY377" s="59"/>
      <c r="OKZ377" s="59"/>
      <c r="OLA377" s="59"/>
      <c r="OLB377" s="59"/>
      <c r="OLC377" s="59"/>
      <c r="OLD377" s="59"/>
      <c r="OLE377" s="59"/>
      <c r="OLF377" s="59"/>
      <c r="OLG377" s="59"/>
      <c r="OLL377" s="59"/>
      <c r="OLQ377" s="59"/>
      <c r="OMI377" s="315"/>
      <c r="OMJ377" s="59"/>
      <c r="OMK377" s="59"/>
      <c r="OML377" s="59"/>
      <c r="OMM377" s="59"/>
      <c r="OMN377" s="59"/>
      <c r="OMO377" s="59"/>
      <c r="OMP377" s="59"/>
      <c r="OMQ377" s="59"/>
      <c r="OMR377" s="59"/>
      <c r="OMS377" s="59"/>
      <c r="OMX377" s="59"/>
      <c r="ONC377" s="59"/>
      <c r="ONU377" s="315"/>
      <c r="ONV377" s="59"/>
      <c r="ONW377" s="59"/>
      <c r="ONX377" s="59"/>
      <c r="ONY377" s="59"/>
      <c r="ONZ377" s="59"/>
      <c r="OOA377" s="59"/>
      <c r="OOB377" s="59"/>
      <c r="OOC377" s="59"/>
      <c r="OOD377" s="59"/>
      <c r="OOE377" s="59"/>
      <c r="OOJ377" s="59"/>
      <c r="OOO377" s="59"/>
      <c r="OPG377" s="315"/>
      <c r="OPH377" s="59"/>
      <c r="OPI377" s="59"/>
      <c r="OPJ377" s="59"/>
      <c r="OPK377" s="59"/>
      <c r="OPL377" s="59"/>
      <c r="OPM377" s="59"/>
      <c r="OPN377" s="59"/>
      <c r="OPO377" s="59"/>
      <c r="OPP377" s="59"/>
      <c r="OPQ377" s="59"/>
      <c r="OPV377" s="59"/>
      <c r="OQA377" s="59"/>
      <c r="OQS377" s="315"/>
      <c r="OQT377" s="59"/>
      <c r="OQU377" s="59"/>
      <c r="OQV377" s="59"/>
      <c r="OQW377" s="59"/>
      <c r="OQX377" s="59"/>
      <c r="OQY377" s="59"/>
      <c r="OQZ377" s="59"/>
      <c r="ORA377" s="59"/>
      <c r="ORB377" s="59"/>
      <c r="ORC377" s="59"/>
      <c r="ORH377" s="59"/>
      <c r="ORM377" s="59"/>
      <c r="OSE377" s="315"/>
      <c r="OSF377" s="59"/>
      <c r="OSG377" s="59"/>
      <c r="OSH377" s="59"/>
      <c r="OSI377" s="59"/>
      <c r="OSJ377" s="59"/>
      <c r="OSK377" s="59"/>
      <c r="OSL377" s="59"/>
      <c r="OSM377" s="59"/>
      <c r="OSN377" s="59"/>
      <c r="OSO377" s="59"/>
      <c r="OST377" s="59"/>
      <c r="OSY377" s="59"/>
      <c r="OTQ377" s="315"/>
      <c r="OTR377" s="59"/>
      <c r="OTS377" s="59"/>
      <c r="OTT377" s="59"/>
      <c r="OTU377" s="59"/>
      <c r="OTV377" s="59"/>
      <c r="OTW377" s="59"/>
      <c r="OTX377" s="59"/>
      <c r="OTY377" s="59"/>
      <c r="OTZ377" s="59"/>
      <c r="OUA377" s="59"/>
      <c r="OUF377" s="59"/>
      <c r="OUK377" s="59"/>
      <c r="OVC377" s="315"/>
      <c r="OVD377" s="59"/>
      <c r="OVE377" s="59"/>
      <c r="OVF377" s="59"/>
      <c r="OVG377" s="59"/>
      <c r="OVH377" s="59"/>
      <c r="OVI377" s="59"/>
      <c r="OVJ377" s="59"/>
      <c r="OVK377" s="59"/>
      <c r="OVL377" s="59"/>
      <c r="OVM377" s="59"/>
      <c r="OVR377" s="59"/>
      <c r="OVW377" s="59"/>
      <c r="OWO377" s="315"/>
      <c r="OWP377" s="59"/>
      <c r="OWQ377" s="59"/>
      <c r="OWR377" s="59"/>
      <c r="OWS377" s="59"/>
      <c r="OWT377" s="59"/>
      <c r="OWU377" s="59"/>
      <c r="OWV377" s="59"/>
      <c r="OWW377" s="59"/>
      <c r="OWX377" s="59"/>
      <c r="OWY377" s="59"/>
      <c r="OXD377" s="59"/>
      <c r="OXI377" s="59"/>
      <c r="OYA377" s="315"/>
      <c r="OYB377" s="59"/>
      <c r="OYC377" s="59"/>
      <c r="OYD377" s="59"/>
      <c r="OYE377" s="59"/>
      <c r="OYF377" s="59"/>
      <c r="OYG377" s="59"/>
      <c r="OYH377" s="59"/>
      <c r="OYI377" s="59"/>
      <c r="OYJ377" s="59"/>
      <c r="OYK377" s="59"/>
      <c r="OYP377" s="59"/>
      <c r="OYU377" s="59"/>
      <c r="OZM377" s="315"/>
      <c r="OZN377" s="59"/>
      <c r="OZO377" s="59"/>
      <c r="OZP377" s="59"/>
      <c r="OZQ377" s="59"/>
      <c r="OZR377" s="59"/>
      <c r="OZS377" s="59"/>
      <c r="OZT377" s="59"/>
      <c r="OZU377" s="59"/>
      <c r="OZV377" s="59"/>
      <c r="OZW377" s="59"/>
      <c r="PAB377" s="59"/>
      <c r="PAG377" s="59"/>
      <c r="PAY377" s="315"/>
      <c r="PAZ377" s="59"/>
      <c r="PBA377" s="59"/>
      <c r="PBB377" s="59"/>
      <c r="PBC377" s="59"/>
      <c r="PBD377" s="59"/>
      <c r="PBE377" s="59"/>
      <c r="PBF377" s="59"/>
      <c r="PBG377" s="59"/>
      <c r="PBH377" s="59"/>
      <c r="PBI377" s="59"/>
      <c r="PBN377" s="59"/>
      <c r="PBS377" s="59"/>
      <c r="PCK377" s="315"/>
      <c r="PCL377" s="59"/>
      <c r="PCM377" s="59"/>
      <c r="PCN377" s="59"/>
      <c r="PCO377" s="59"/>
      <c r="PCP377" s="59"/>
      <c r="PCQ377" s="59"/>
      <c r="PCR377" s="59"/>
      <c r="PCS377" s="59"/>
      <c r="PCT377" s="59"/>
      <c r="PCU377" s="59"/>
      <c r="PCZ377" s="59"/>
      <c r="PDE377" s="59"/>
      <c r="PDW377" s="315"/>
      <c r="PDX377" s="59"/>
      <c r="PDY377" s="59"/>
      <c r="PDZ377" s="59"/>
      <c r="PEA377" s="59"/>
      <c r="PEB377" s="59"/>
      <c r="PEC377" s="59"/>
      <c r="PED377" s="59"/>
      <c r="PEE377" s="59"/>
      <c r="PEF377" s="59"/>
      <c r="PEG377" s="59"/>
      <c r="PEL377" s="59"/>
      <c r="PEQ377" s="59"/>
      <c r="PFI377" s="315"/>
      <c r="PFJ377" s="59"/>
      <c r="PFK377" s="59"/>
      <c r="PFL377" s="59"/>
      <c r="PFM377" s="59"/>
      <c r="PFN377" s="59"/>
      <c r="PFO377" s="59"/>
      <c r="PFP377" s="59"/>
      <c r="PFQ377" s="59"/>
      <c r="PFR377" s="59"/>
      <c r="PFS377" s="59"/>
      <c r="PFX377" s="59"/>
      <c r="PGC377" s="59"/>
      <c r="PGU377" s="315"/>
      <c r="PGV377" s="59"/>
      <c r="PGW377" s="59"/>
      <c r="PGX377" s="59"/>
      <c r="PGY377" s="59"/>
      <c r="PGZ377" s="59"/>
      <c r="PHA377" s="59"/>
      <c r="PHB377" s="59"/>
      <c r="PHC377" s="59"/>
      <c r="PHD377" s="59"/>
      <c r="PHE377" s="59"/>
      <c r="PHJ377" s="59"/>
      <c r="PHO377" s="59"/>
      <c r="PIG377" s="315"/>
      <c r="PIH377" s="59"/>
      <c r="PII377" s="59"/>
      <c r="PIJ377" s="59"/>
      <c r="PIK377" s="59"/>
      <c r="PIL377" s="59"/>
      <c r="PIM377" s="59"/>
      <c r="PIN377" s="59"/>
      <c r="PIO377" s="59"/>
      <c r="PIP377" s="59"/>
      <c r="PIQ377" s="59"/>
      <c r="PIV377" s="59"/>
      <c r="PJA377" s="59"/>
      <c r="PJS377" s="315"/>
      <c r="PJT377" s="59"/>
      <c r="PJU377" s="59"/>
      <c r="PJV377" s="59"/>
      <c r="PJW377" s="59"/>
      <c r="PJX377" s="59"/>
      <c r="PJY377" s="59"/>
      <c r="PJZ377" s="59"/>
      <c r="PKA377" s="59"/>
      <c r="PKB377" s="59"/>
      <c r="PKC377" s="59"/>
      <c r="PKH377" s="59"/>
      <c r="PKM377" s="59"/>
      <c r="PLE377" s="315"/>
      <c r="PLF377" s="59"/>
      <c r="PLG377" s="59"/>
      <c r="PLH377" s="59"/>
      <c r="PLI377" s="59"/>
      <c r="PLJ377" s="59"/>
      <c r="PLK377" s="59"/>
      <c r="PLL377" s="59"/>
      <c r="PLM377" s="59"/>
      <c r="PLN377" s="59"/>
      <c r="PLO377" s="59"/>
      <c r="PLT377" s="59"/>
      <c r="PLY377" s="59"/>
      <c r="PMQ377" s="315"/>
      <c r="PMR377" s="59"/>
      <c r="PMS377" s="59"/>
      <c r="PMT377" s="59"/>
      <c r="PMU377" s="59"/>
      <c r="PMV377" s="59"/>
      <c r="PMW377" s="59"/>
      <c r="PMX377" s="59"/>
      <c r="PMY377" s="59"/>
      <c r="PMZ377" s="59"/>
      <c r="PNA377" s="59"/>
      <c r="PNF377" s="59"/>
      <c r="PNK377" s="59"/>
      <c r="POC377" s="315"/>
      <c r="POD377" s="59"/>
      <c r="POE377" s="59"/>
      <c r="POF377" s="59"/>
      <c r="POG377" s="59"/>
      <c r="POH377" s="59"/>
      <c r="POI377" s="59"/>
      <c r="POJ377" s="59"/>
      <c r="POK377" s="59"/>
      <c r="POL377" s="59"/>
      <c r="POM377" s="59"/>
      <c r="POR377" s="59"/>
      <c r="POW377" s="59"/>
      <c r="PPO377" s="315"/>
      <c r="PPP377" s="59"/>
      <c r="PPQ377" s="59"/>
      <c r="PPR377" s="59"/>
      <c r="PPS377" s="59"/>
      <c r="PPT377" s="59"/>
      <c r="PPU377" s="59"/>
      <c r="PPV377" s="59"/>
      <c r="PPW377" s="59"/>
      <c r="PPX377" s="59"/>
      <c r="PPY377" s="59"/>
      <c r="PQD377" s="59"/>
      <c r="PQI377" s="59"/>
      <c r="PRA377" s="315"/>
      <c r="PRB377" s="59"/>
      <c r="PRC377" s="59"/>
      <c r="PRD377" s="59"/>
      <c r="PRE377" s="59"/>
      <c r="PRF377" s="59"/>
      <c r="PRG377" s="59"/>
      <c r="PRH377" s="59"/>
      <c r="PRI377" s="59"/>
      <c r="PRJ377" s="59"/>
      <c r="PRK377" s="59"/>
      <c r="PRP377" s="59"/>
      <c r="PRU377" s="59"/>
      <c r="PSM377" s="315"/>
      <c r="PSN377" s="59"/>
      <c r="PSO377" s="59"/>
      <c r="PSP377" s="59"/>
      <c r="PSQ377" s="59"/>
      <c r="PSR377" s="59"/>
      <c r="PSS377" s="59"/>
      <c r="PST377" s="59"/>
      <c r="PSU377" s="59"/>
      <c r="PSV377" s="59"/>
      <c r="PSW377" s="59"/>
      <c r="PTB377" s="59"/>
      <c r="PTG377" s="59"/>
      <c r="PTY377" s="315"/>
      <c r="PTZ377" s="59"/>
      <c r="PUA377" s="59"/>
      <c r="PUB377" s="59"/>
      <c r="PUC377" s="59"/>
      <c r="PUD377" s="59"/>
      <c r="PUE377" s="59"/>
      <c r="PUF377" s="59"/>
      <c r="PUG377" s="59"/>
      <c r="PUH377" s="59"/>
      <c r="PUI377" s="59"/>
      <c r="PUN377" s="59"/>
      <c r="PUS377" s="59"/>
      <c r="PVK377" s="315"/>
      <c r="PVL377" s="59"/>
      <c r="PVM377" s="59"/>
      <c r="PVN377" s="59"/>
      <c r="PVO377" s="59"/>
      <c r="PVP377" s="59"/>
      <c r="PVQ377" s="59"/>
      <c r="PVR377" s="59"/>
      <c r="PVS377" s="59"/>
      <c r="PVT377" s="59"/>
      <c r="PVU377" s="59"/>
      <c r="PVZ377" s="59"/>
      <c r="PWE377" s="59"/>
      <c r="PWW377" s="315"/>
      <c r="PWX377" s="59"/>
      <c r="PWY377" s="59"/>
      <c r="PWZ377" s="59"/>
      <c r="PXA377" s="59"/>
      <c r="PXB377" s="59"/>
      <c r="PXC377" s="59"/>
      <c r="PXD377" s="59"/>
      <c r="PXE377" s="59"/>
      <c r="PXF377" s="59"/>
      <c r="PXG377" s="59"/>
      <c r="PXL377" s="59"/>
      <c r="PXQ377" s="59"/>
      <c r="PYI377" s="315"/>
      <c r="PYJ377" s="59"/>
      <c r="PYK377" s="59"/>
      <c r="PYL377" s="59"/>
      <c r="PYM377" s="59"/>
      <c r="PYN377" s="59"/>
      <c r="PYO377" s="59"/>
      <c r="PYP377" s="59"/>
      <c r="PYQ377" s="59"/>
      <c r="PYR377" s="59"/>
      <c r="PYS377" s="59"/>
      <c r="PYX377" s="59"/>
      <c r="PZC377" s="59"/>
      <c r="PZU377" s="315"/>
      <c r="PZV377" s="59"/>
      <c r="PZW377" s="59"/>
      <c r="PZX377" s="59"/>
      <c r="PZY377" s="59"/>
      <c r="PZZ377" s="59"/>
      <c r="QAA377" s="59"/>
      <c r="QAB377" s="59"/>
      <c r="QAC377" s="59"/>
      <c r="QAD377" s="59"/>
      <c r="QAE377" s="59"/>
      <c r="QAJ377" s="59"/>
      <c r="QAO377" s="59"/>
      <c r="QBG377" s="315"/>
      <c r="QBH377" s="59"/>
      <c r="QBI377" s="59"/>
      <c r="QBJ377" s="59"/>
      <c r="QBK377" s="59"/>
      <c r="QBL377" s="59"/>
      <c r="QBM377" s="59"/>
      <c r="QBN377" s="59"/>
      <c r="QBO377" s="59"/>
      <c r="QBP377" s="59"/>
      <c r="QBQ377" s="59"/>
      <c r="QBV377" s="59"/>
      <c r="QCA377" s="59"/>
      <c r="QCS377" s="315"/>
      <c r="QCT377" s="59"/>
      <c r="QCU377" s="59"/>
      <c r="QCV377" s="59"/>
      <c r="QCW377" s="59"/>
      <c r="QCX377" s="59"/>
      <c r="QCY377" s="59"/>
      <c r="QCZ377" s="59"/>
      <c r="QDA377" s="59"/>
      <c r="QDB377" s="59"/>
      <c r="QDC377" s="59"/>
      <c r="QDH377" s="59"/>
      <c r="QDM377" s="59"/>
      <c r="QEE377" s="315"/>
      <c r="QEF377" s="59"/>
      <c r="QEG377" s="59"/>
      <c r="QEH377" s="59"/>
      <c r="QEI377" s="59"/>
      <c r="QEJ377" s="59"/>
      <c r="QEK377" s="59"/>
      <c r="QEL377" s="59"/>
      <c r="QEM377" s="59"/>
      <c r="QEN377" s="59"/>
      <c r="QEO377" s="59"/>
      <c r="QET377" s="59"/>
      <c r="QEY377" s="59"/>
      <c r="QFQ377" s="315"/>
      <c r="QFR377" s="59"/>
      <c r="QFS377" s="59"/>
      <c r="QFT377" s="59"/>
      <c r="QFU377" s="59"/>
      <c r="QFV377" s="59"/>
      <c r="QFW377" s="59"/>
      <c r="QFX377" s="59"/>
      <c r="QFY377" s="59"/>
      <c r="QFZ377" s="59"/>
      <c r="QGA377" s="59"/>
      <c r="QGF377" s="59"/>
      <c r="QGK377" s="59"/>
      <c r="QHC377" s="315"/>
      <c r="QHD377" s="59"/>
      <c r="QHE377" s="59"/>
      <c r="QHF377" s="59"/>
      <c r="QHG377" s="59"/>
      <c r="QHH377" s="59"/>
      <c r="QHI377" s="59"/>
      <c r="QHJ377" s="59"/>
      <c r="QHK377" s="59"/>
      <c r="QHL377" s="59"/>
      <c r="QHM377" s="59"/>
      <c r="QHR377" s="59"/>
      <c r="QHW377" s="59"/>
      <c r="QIO377" s="315"/>
      <c r="QIP377" s="59"/>
      <c r="QIQ377" s="59"/>
      <c r="QIR377" s="59"/>
      <c r="QIS377" s="59"/>
      <c r="QIT377" s="59"/>
      <c r="QIU377" s="59"/>
      <c r="QIV377" s="59"/>
      <c r="QIW377" s="59"/>
      <c r="QIX377" s="59"/>
      <c r="QIY377" s="59"/>
      <c r="QJD377" s="59"/>
      <c r="QJI377" s="59"/>
      <c r="QKA377" s="315"/>
      <c r="QKB377" s="59"/>
      <c r="QKC377" s="59"/>
      <c r="QKD377" s="59"/>
      <c r="QKE377" s="59"/>
      <c r="QKF377" s="59"/>
      <c r="QKG377" s="59"/>
      <c r="QKH377" s="59"/>
      <c r="QKI377" s="59"/>
      <c r="QKJ377" s="59"/>
      <c r="QKK377" s="59"/>
      <c r="QKP377" s="59"/>
      <c r="QKU377" s="59"/>
      <c r="QLM377" s="315"/>
      <c r="QLN377" s="59"/>
      <c r="QLO377" s="59"/>
      <c r="QLP377" s="59"/>
      <c r="QLQ377" s="59"/>
      <c r="QLR377" s="59"/>
      <c r="QLS377" s="59"/>
      <c r="QLT377" s="59"/>
      <c r="QLU377" s="59"/>
      <c r="QLV377" s="59"/>
      <c r="QLW377" s="59"/>
      <c r="QMB377" s="59"/>
      <c r="QMG377" s="59"/>
      <c r="QMY377" s="315"/>
      <c r="QMZ377" s="59"/>
      <c r="QNA377" s="59"/>
      <c r="QNB377" s="59"/>
      <c r="QNC377" s="59"/>
      <c r="QND377" s="59"/>
      <c r="QNE377" s="59"/>
      <c r="QNF377" s="59"/>
      <c r="QNG377" s="59"/>
      <c r="QNH377" s="59"/>
      <c r="QNI377" s="59"/>
      <c r="QNN377" s="59"/>
      <c r="QNS377" s="59"/>
      <c r="QOK377" s="315"/>
      <c r="QOL377" s="59"/>
      <c r="QOM377" s="59"/>
      <c r="QON377" s="59"/>
      <c r="QOO377" s="59"/>
      <c r="QOP377" s="59"/>
      <c r="QOQ377" s="59"/>
      <c r="QOR377" s="59"/>
      <c r="QOS377" s="59"/>
      <c r="QOT377" s="59"/>
      <c r="QOU377" s="59"/>
      <c r="QOZ377" s="59"/>
      <c r="QPE377" s="59"/>
      <c r="QPW377" s="315"/>
      <c r="QPX377" s="59"/>
      <c r="QPY377" s="59"/>
      <c r="QPZ377" s="59"/>
      <c r="QQA377" s="59"/>
      <c r="QQB377" s="59"/>
      <c r="QQC377" s="59"/>
      <c r="QQD377" s="59"/>
      <c r="QQE377" s="59"/>
      <c r="QQF377" s="59"/>
      <c r="QQG377" s="59"/>
      <c r="QQL377" s="59"/>
      <c r="QQQ377" s="59"/>
      <c r="QRI377" s="315"/>
      <c r="QRJ377" s="59"/>
      <c r="QRK377" s="59"/>
      <c r="QRL377" s="59"/>
      <c r="QRM377" s="59"/>
      <c r="QRN377" s="59"/>
      <c r="QRO377" s="59"/>
      <c r="QRP377" s="59"/>
      <c r="QRQ377" s="59"/>
      <c r="QRR377" s="59"/>
      <c r="QRS377" s="59"/>
      <c r="QRX377" s="59"/>
      <c r="QSC377" s="59"/>
      <c r="QSU377" s="315"/>
      <c r="QSV377" s="59"/>
      <c r="QSW377" s="59"/>
      <c r="QSX377" s="59"/>
      <c r="QSY377" s="59"/>
      <c r="QSZ377" s="59"/>
      <c r="QTA377" s="59"/>
      <c r="QTB377" s="59"/>
      <c r="QTC377" s="59"/>
      <c r="QTD377" s="59"/>
      <c r="QTE377" s="59"/>
      <c r="QTJ377" s="59"/>
      <c r="QTO377" s="59"/>
      <c r="QUG377" s="315"/>
      <c r="QUH377" s="59"/>
      <c r="QUI377" s="59"/>
      <c r="QUJ377" s="59"/>
      <c r="QUK377" s="59"/>
      <c r="QUL377" s="59"/>
      <c r="QUM377" s="59"/>
      <c r="QUN377" s="59"/>
      <c r="QUO377" s="59"/>
      <c r="QUP377" s="59"/>
      <c r="QUQ377" s="59"/>
      <c r="QUV377" s="59"/>
      <c r="QVA377" s="59"/>
      <c r="QVS377" s="315"/>
      <c r="QVT377" s="59"/>
      <c r="QVU377" s="59"/>
      <c r="QVV377" s="59"/>
      <c r="QVW377" s="59"/>
      <c r="QVX377" s="59"/>
      <c r="QVY377" s="59"/>
      <c r="QVZ377" s="59"/>
      <c r="QWA377" s="59"/>
      <c r="QWB377" s="59"/>
      <c r="QWC377" s="59"/>
      <c r="QWH377" s="59"/>
      <c r="QWM377" s="59"/>
      <c r="QXE377" s="315"/>
      <c r="QXF377" s="59"/>
      <c r="QXG377" s="59"/>
      <c r="QXH377" s="59"/>
      <c r="QXI377" s="59"/>
      <c r="QXJ377" s="59"/>
      <c r="QXK377" s="59"/>
      <c r="QXL377" s="59"/>
      <c r="QXM377" s="59"/>
      <c r="QXN377" s="59"/>
      <c r="QXO377" s="59"/>
      <c r="QXT377" s="59"/>
      <c r="QXY377" s="59"/>
      <c r="QYQ377" s="315"/>
      <c r="QYR377" s="59"/>
      <c r="QYS377" s="59"/>
      <c r="QYT377" s="59"/>
      <c r="QYU377" s="59"/>
      <c r="QYV377" s="59"/>
      <c r="QYW377" s="59"/>
      <c r="QYX377" s="59"/>
      <c r="QYY377" s="59"/>
      <c r="QYZ377" s="59"/>
      <c r="QZA377" s="59"/>
      <c r="QZF377" s="59"/>
      <c r="QZK377" s="59"/>
      <c r="RAC377" s="315"/>
      <c r="RAD377" s="59"/>
      <c r="RAE377" s="59"/>
      <c r="RAF377" s="59"/>
      <c r="RAG377" s="59"/>
      <c r="RAH377" s="59"/>
      <c r="RAI377" s="59"/>
      <c r="RAJ377" s="59"/>
      <c r="RAK377" s="59"/>
      <c r="RAL377" s="59"/>
      <c r="RAM377" s="59"/>
      <c r="RAR377" s="59"/>
      <c r="RAW377" s="59"/>
      <c r="RBO377" s="315"/>
      <c r="RBP377" s="59"/>
      <c r="RBQ377" s="59"/>
      <c r="RBR377" s="59"/>
      <c r="RBS377" s="59"/>
      <c r="RBT377" s="59"/>
      <c r="RBU377" s="59"/>
      <c r="RBV377" s="59"/>
      <c r="RBW377" s="59"/>
      <c r="RBX377" s="59"/>
      <c r="RBY377" s="59"/>
      <c r="RCD377" s="59"/>
      <c r="RCI377" s="59"/>
      <c r="RDA377" s="315"/>
      <c r="RDB377" s="59"/>
      <c r="RDC377" s="59"/>
      <c r="RDD377" s="59"/>
      <c r="RDE377" s="59"/>
      <c r="RDF377" s="59"/>
      <c r="RDG377" s="59"/>
      <c r="RDH377" s="59"/>
      <c r="RDI377" s="59"/>
      <c r="RDJ377" s="59"/>
      <c r="RDK377" s="59"/>
      <c r="RDP377" s="59"/>
      <c r="RDU377" s="59"/>
      <c r="REM377" s="315"/>
      <c r="REN377" s="59"/>
      <c r="REO377" s="59"/>
      <c r="REP377" s="59"/>
      <c r="REQ377" s="59"/>
      <c r="RER377" s="59"/>
      <c r="RES377" s="59"/>
      <c r="RET377" s="59"/>
      <c r="REU377" s="59"/>
      <c r="REV377" s="59"/>
      <c r="REW377" s="59"/>
      <c r="RFB377" s="59"/>
      <c r="RFG377" s="59"/>
      <c r="RFY377" s="315"/>
      <c r="RFZ377" s="59"/>
      <c r="RGA377" s="59"/>
      <c r="RGB377" s="59"/>
      <c r="RGC377" s="59"/>
      <c r="RGD377" s="59"/>
      <c r="RGE377" s="59"/>
      <c r="RGF377" s="59"/>
      <c r="RGG377" s="59"/>
      <c r="RGH377" s="59"/>
      <c r="RGI377" s="59"/>
      <c r="RGN377" s="59"/>
      <c r="RGS377" s="59"/>
      <c r="RHK377" s="315"/>
      <c r="RHL377" s="59"/>
      <c r="RHM377" s="59"/>
      <c r="RHN377" s="59"/>
      <c r="RHO377" s="59"/>
      <c r="RHP377" s="59"/>
      <c r="RHQ377" s="59"/>
      <c r="RHR377" s="59"/>
      <c r="RHS377" s="59"/>
      <c r="RHT377" s="59"/>
      <c r="RHU377" s="59"/>
      <c r="RHZ377" s="59"/>
      <c r="RIE377" s="59"/>
      <c r="RIW377" s="315"/>
      <c r="RIX377" s="59"/>
      <c r="RIY377" s="59"/>
      <c r="RIZ377" s="59"/>
      <c r="RJA377" s="59"/>
      <c r="RJB377" s="59"/>
      <c r="RJC377" s="59"/>
      <c r="RJD377" s="59"/>
      <c r="RJE377" s="59"/>
      <c r="RJF377" s="59"/>
      <c r="RJG377" s="59"/>
      <c r="RJL377" s="59"/>
      <c r="RJQ377" s="59"/>
      <c r="RKI377" s="315"/>
      <c r="RKJ377" s="59"/>
      <c r="RKK377" s="59"/>
      <c r="RKL377" s="59"/>
      <c r="RKM377" s="59"/>
      <c r="RKN377" s="59"/>
      <c r="RKO377" s="59"/>
      <c r="RKP377" s="59"/>
      <c r="RKQ377" s="59"/>
      <c r="RKR377" s="59"/>
      <c r="RKS377" s="59"/>
      <c r="RKX377" s="59"/>
      <c r="RLC377" s="59"/>
      <c r="RLU377" s="315"/>
      <c r="RLV377" s="59"/>
      <c r="RLW377" s="59"/>
      <c r="RLX377" s="59"/>
      <c r="RLY377" s="59"/>
      <c r="RLZ377" s="59"/>
      <c r="RMA377" s="59"/>
      <c r="RMB377" s="59"/>
      <c r="RMC377" s="59"/>
      <c r="RMD377" s="59"/>
      <c r="RME377" s="59"/>
      <c r="RMJ377" s="59"/>
      <c r="RMO377" s="59"/>
      <c r="RNG377" s="315"/>
      <c r="RNH377" s="59"/>
      <c r="RNI377" s="59"/>
      <c r="RNJ377" s="59"/>
      <c r="RNK377" s="59"/>
      <c r="RNL377" s="59"/>
      <c r="RNM377" s="59"/>
      <c r="RNN377" s="59"/>
      <c r="RNO377" s="59"/>
      <c r="RNP377" s="59"/>
      <c r="RNQ377" s="59"/>
      <c r="RNV377" s="59"/>
      <c r="ROA377" s="59"/>
      <c r="ROS377" s="315"/>
      <c r="ROT377" s="59"/>
      <c r="ROU377" s="59"/>
      <c r="ROV377" s="59"/>
      <c r="ROW377" s="59"/>
      <c r="ROX377" s="59"/>
      <c r="ROY377" s="59"/>
      <c r="ROZ377" s="59"/>
      <c r="RPA377" s="59"/>
      <c r="RPB377" s="59"/>
      <c r="RPC377" s="59"/>
      <c r="RPH377" s="59"/>
      <c r="RPM377" s="59"/>
      <c r="RQE377" s="315"/>
      <c r="RQF377" s="59"/>
      <c r="RQG377" s="59"/>
      <c r="RQH377" s="59"/>
      <c r="RQI377" s="59"/>
      <c r="RQJ377" s="59"/>
      <c r="RQK377" s="59"/>
      <c r="RQL377" s="59"/>
      <c r="RQM377" s="59"/>
      <c r="RQN377" s="59"/>
      <c r="RQO377" s="59"/>
      <c r="RQT377" s="59"/>
      <c r="RQY377" s="59"/>
      <c r="RRQ377" s="315"/>
      <c r="RRR377" s="59"/>
      <c r="RRS377" s="59"/>
      <c r="RRT377" s="59"/>
      <c r="RRU377" s="59"/>
      <c r="RRV377" s="59"/>
      <c r="RRW377" s="59"/>
      <c r="RRX377" s="59"/>
      <c r="RRY377" s="59"/>
      <c r="RRZ377" s="59"/>
      <c r="RSA377" s="59"/>
      <c r="RSF377" s="59"/>
      <c r="RSK377" s="59"/>
      <c r="RTC377" s="315"/>
      <c r="RTD377" s="59"/>
      <c r="RTE377" s="59"/>
      <c r="RTF377" s="59"/>
      <c r="RTG377" s="59"/>
      <c r="RTH377" s="59"/>
      <c r="RTI377" s="59"/>
      <c r="RTJ377" s="59"/>
      <c r="RTK377" s="59"/>
      <c r="RTL377" s="59"/>
      <c r="RTM377" s="59"/>
      <c r="RTR377" s="59"/>
      <c r="RTW377" s="59"/>
      <c r="RUO377" s="315"/>
      <c r="RUP377" s="59"/>
      <c r="RUQ377" s="59"/>
      <c r="RUR377" s="59"/>
      <c r="RUS377" s="59"/>
      <c r="RUT377" s="59"/>
      <c r="RUU377" s="59"/>
      <c r="RUV377" s="59"/>
      <c r="RUW377" s="59"/>
      <c r="RUX377" s="59"/>
      <c r="RUY377" s="59"/>
      <c r="RVD377" s="59"/>
      <c r="RVI377" s="59"/>
      <c r="RWA377" s="315"/>
      <c r="RWB377" s="59"/>
      <c r="RWC377" s="59"/>
      <c r="RWD377" s="59"/>
      <c r="RWE377" s="59"/>
      <c r="RWF377" s="59"/>
      <c r="RWG377" s="59"/>
      <c r="RWH377" s="59"/>
      <c r="RWI377" s="59"/>
      <c r="RWJ377" s="59"/>
      <c r="RWK377" s="59"/>
      <c r="RWP377" s="59"/>
      <c r="RWU377" s="59"/>
      <c r="RXM377" s="315"/>
      <c r="RXN377" s="59"/>
      <c r="RXO377" s="59"/>
      <c r="RXP377" s="59"/>
      <c r="RXQ377" s="59"/>
      <c r="RXR377" s="59"/>
      <c r="RXS377" s="59"/>
      <c r="RXT377" s="59"/>
      <c r="RXU377" s="59"/>
      <c r="RXV377" s="59"/>
      <c r="RXW377" s="59"/>
      <c r="RYB377" s="59"/>
      <c r="RYG377" s="59"/>
      <c r="RYY377" s="315"/>
      <c r="RYZ377" s="59"/>
      <c r="RZA377" s="59"/>
      <c r="RZB377" s="59"/>
      <c r="RZC377" s="59"/>
      <c r="RZD377" s="59"/>
      <c r="RZE377" s="59"/>
      <c r="RZF377" s="59"/>
      <c r="RZG377" s="59"/>
      <c r="RZH377" s="59"/>
      <c r="RZI377" s="59"/>
      <c r="RZN377" s="59"/>
      <c r="RZS377" s="59"/>
      <c r="SAK377" s="315"/>
      <c r="SAL377" s="59"/>
      <c r="SAM377" s="59"/>
      <c r="SAN377" s="59"/>
      <c r="SAO377" s="59"/>
      <c r="SAP377" s="59"/>
      <c r="SAQ377" s="59"/>
      <c r="SAR377" s="59"/>
      <c r="SAS377" s="59"/>
      <c r="SAT377" s="59"/>
      <c r="SAU377" s="59"/>
      <c r="SAZ377" s="59"/>
      <c r="SBE377" s="59"/>
      <c r="SBW377" s="315"/>
      <c r="SBX377" s="59"/>
      <c r="SBY377" s="59"/>
      <c r="SBZ377" s="59"/>
      <c r="SCA377" s="59"/>
      <c r="SCB377" s="59"/>
      <c r="SCC377" s="59"/>
      <c r="SCD377" s="59"/>
      <c r="SCE377" s="59"/>
      <c r="SCF377" s="59"/>
      <c r="SCG377" s="59"/>
      <c r="SCL377" s="59"/>
      <c r="SCQ377" s="59"/>
      <c r="SDI377" s="315"/>
      <c r="SDJ377" s="59"/>
      <c r="SDK377" s="59"/>
      <c r="SDL377" s="59"/>
      <c r="SDM377" s="59"/>
      <c r="SDN377" s="59"/>
      <c r="SDO377" s="59"/>
      <c r="SDP377" s="59"/>
      <c r="SDQ377" s="59"/>
      <c r="SDR377" s="59"/>
      <c r="SDS377" s="59"/>
      <c r="SDX377" s="59"/>
      <c r="SEC377" s="59"/>
      <c r="SEU377" s="315"/>
      <c r="SEV377" s="59"/>
      <c r="SEW377" s="59"/>
      <c r="SEX377" s="59"/>
      <c r="SEY377" s="59"/>
      <c r="SEZ377" s="59"/>
      <c r="SFA377" s="59"/>
      <c r="SFB377" s="59"/>
      <c r="SFC377" s="59"/>
      <c r="SFD377" s="59"/>
      <c r="SFE377" s="59"/>
      <c r="SFJ377" s="59"/>
      <c r="SFO377" s="59"/>
      <c r="SGG377" s="315"/>
      <c r="SGH377" s="59"/>
      <c r="SGI377" s="59"/>
      <c r="SGJ377" s="59"/>
      <c r="SGK377" s="59"/>
      <c r="SGL377" s="59"/>
      <c r="SGM377" s="59"/>
      <c r="SGN377" s="59"/>
      <c r="SGO377" s="59"/>
      <c r="SGP377" s="59"/>
      <c r="SGQ377" s="59"/>
      <c r="SGV377" s="59"/>
      <c r="SHA377" s="59"/>
      <c r="SHS377" s="315"/>
      <c r="SHT377" s="59"/>
      <c r="SHU377" s="59"/>
      <c r="SHV377" s="59"/>
      <c r="SHW377" s="59"/>
      <c r="SHX377" s="59"/>
      <c r="SHY377" s="59"/>
      <c r="SHZ377" s="59"/>
      <c r="SIA377" s="59"/>
      <c r="SIB377" s="59"/>
      <c r="SIC377" s="59"/>
      <c r="SIH377" s="59"/>
      <c r="SIM377" s="59"/>
      <c r="SJE377" s="315"/>
      <c r="SJF377" s="59"/>
      <c r="SJG377" s="59"/>
      <c r="SJH377" s="59"/>
      <c r="SJI377" s="59"/>
      <c r="SJJ377" s="59"/>
      <c r="SJK377" s="59"/>
      <c r="SJL377" s="59"/>
      <c r="SJM377" s="59"/>
      <c r="SJN377" s="59"/>
      <c r="SJO377" s="59"/>
      <c r="SJT377" s="59"/>
      <c r="SJY377" s="59"/>
      <c r="SKQ377" s="315"/>
      <c r="SKR377" s="59"/>
      <c r="SKS377" s="59"/>
      <c r="SKT377" s="59"/>
      <c r="SKU377" s="59"/>
      <c r="SKV377" s="59"/>
      <c r="SKW377" s="59"/>
      <c r="SKX377" s="59"/>
      <c r="SKY377" s="59"/>
      <c r="SKZ377" s="59"/>
      <c r="SLA377" s="59"/>
      <c r="SLF377" s="59"/>
      <c r="SLK377" s="59"/>
      <c r="SMC377" s="315"/>
      <c r="SMD377" s="59"/>
      <c r="SME377" s="59"/>
      <c r="SMF377" s="59"/>
      <c r="SMG377" s="59"/>
      <c r="SMH377" s="59"/>
      <c r="SMI377" s="59"/>
      <c r="SMJ377" s="59"/>
      <c r="SMK377" s="59"/>
      <c r="SML377" s="59"/>
      <c r="SMM377" s="59"/>
      <c r="SMR377" s="59"/>
      <c r="SMW377" s="59"/>
      <c r="SNO377" s="315"/>
      <c r="SNP377" s="59"/>
      <c r="SNQ377" s="59"/>
      <c r="SNR377" s="59"/>
      <c r="SNS377" s="59"/>
      <c r="SNT377" s="59"/>
      <c r="SNU377" s="59"/>
      <c r="SNV377" s="59"/>
      <c r="SNW377" s="59"/>
      <c r="SNX377" s="59"/>
      <c r="SNY377" s="59"/>
      <c r="SOD377" s="59"/>
      <c r="SOI377" s="59"/>
      <c r="SPA377" s="315"/>
      <c r="SPB377" s="59"/>
      <c r="SPC377" s="59"/>
      <c r="SPD377" s="59"/>
      <c r="SPE377" s="59"/>
      <c r="SPF377" s="59"/>
      <c r="SPG377" s="59"/>
      <c r="SPH377" s="59"/>
      <c r="SPI377" s="59"/>
      <c r="SPJ377" s="59"/>
      <c r="SPK377" s="59"/>
      <c r="SPP377" s="59"/>
      <c r="SPU377" s="59"/>
      <c r="SQM377" s="315"/>
      <c r="SQN377" s="59"/>
      <c r="SQO377" s="59"/>
      <c r="SQP377" s="59"/>
      <c r="SQQ377" s="59"/>
      <c r="SQR377" s="59"/>
      <c r="SQS377" s="59"/>
      <c r="SQT377" s="59"/>
      <c r="SQU377" s="59"/>
      <c r="SQV377" s="59"/>
      <c r="SQW377" s="59"/>
      <c r="SRB377" s="59"/>
      <c r="SRG377" s="59"/>
      <c r="SRY377" s="315"/>
      <c r="SRZ377" s="59"/>
      <c r="SSA377" s="59"/>
      <c r="SSB377" s="59"/>
      <c r="SSC377" s="59"/>
      <c r="SSD377" s="59"/>
      <c r="SSE377" s="59"/>
      <c r="SSF377" s="59"/>
      <c r="SSG377" s="59"/>
      <c r="SSH377" s="59"/>
      <c r="SSI377" s="59"/>
      <c r="SSN377" s="59"/>
      <c r="SSS377" s="59"/>
      <c r="STK377" s="315"/>
      <c r="STL377" s="59"/>
      <c r="STM377" s="59"/>
      <c r="STN377" s="59"/>
      <c r="STO377" s="59"/>
      <c r="STP377" s="59"/>
      <c r="STQ377" s="59"/>
      <c r="STR377" s="59"/>
      <c r="STS377" s="59"/>
      <c r="STT377" s="59"/>
      <c r="STU377" s="59"/>
      <c r="STZ377" s="59"/>
      <c r="SUE377" s="59"/>
      <c r="SUW377" s="315"/>
      <c r="SUX377" s="59"/>
      <c r="SUY377" s="59"/>
      <c r="SUZ377" s="59"/>
      <c r="SVA377" s="59"/>
      <c r="SVB377" s="59"/>
      <c r="SVC377" s="59"/>
      <c r="SVD377" s="59"/>
      <c r="SVE377" s="59"/>
      <c r="SVF377" s="59"/>
      <c r="SVG377" s="59"/>
      <c r="SVL377" s="59"/>
      <c r="SVQ377" s="59"/>
      <c r="SWI377" s="315"/>
      <c r="SWJ377" s="59"/>
      <c r="SWK377" s="59"/>
      <c r="SWL377" s="59"/>
      <c r="SWM377" s="59"/>
      <c r="SWN377" s="59"/>
      <c r="SWO377" s="59"/>
      <c r="SWP377" s="59"/>
      <c r="SWQ377" s="59"/>
      <c r="SWR377" s="59"/>
      <c r="SWS377" s="59"/>
      <c r="SWX377" s="59"/>
      <c r="SXC377" s="59"/>
      <c r="SXU377" s="315"/>
      <c r="SXV377" s="59"/>
      <c r="SXW377" s="59"/>
      <c r="SXX377" s="59"/>
      <c r="SXY377" s="59"/>
      <c r="SXZ377" s="59"/>
      <c r="SYA377" s="59"/>
      <c r="SYB377" s="59"/>
      <c r="SYC377" s="59"/>
      <c r="SYD377" s="59"/>
      <c r="SYE377" s="59"/>
      <c r="SYJ377" s="59"/>
      <c r="SYO377" s="59"/>
      <c r="SZG377" s="315"/>
      <c r="SZH377" s="59"/>
      <c r="SZI377" s="59"/>
      <c r="SZJ377" s="59"/>
      <c r="SZK377" s="59"/>
      <c r="SZL377" s="59"/>
      <c r="SZM377" s="59"/>
      <c r="SZN377" s="59"/>
      <c r="SZO377" s="59"/>
      <c r="SZP377" s="59"/>
      <c r="SZQ377" s="59"/>
      <c r="SZV377" s="59"/>
      <c r="TAA377" s="59"/>
      <c r="TAS377" s="315"/>
      <c r="TAT377" s="59"/>
      <c r="TAU377" s="59"/>
      <c r="TAV377" s="59"/>
      <c r="TAW377" s="59"/>
      <c r="TAX377" s="59"/>
      <c r="TAY377" s="59"/>
      <c r="TAZ377" s="59"/>
      <c r="TBA377" s="59"/>
      <c r="TBB377" s="59"/>
      <c r="TBC377" s="59"/>
      <c r="TBH377" s="59"/>
      <c r="TBM377" s="59"/>
      <c r="TCE377" s="315"/>
      <c r="TCF377" s="59"/>
      <c r="TCG377" s="59"/>
      <c r="TCH377" s="59"/>
      <c r="TCI377" s="59"/>
      <c r="TCJ377" s="59"/>
      <c r="TCK377" s="59"/>
      <c r="TCL377" s="59"/>
      <c r="TCM377" s="59"/>
      <c r="TCN377" s="59"/>
      <c r="TCO377" s="59"/>
      <c r="TCT377" s="59"/>
      <c r="TCY377" s="59"/>
      <c r="TDQ377" s="315"/>
      <c r="TDR377" s="59"/>
      <c r="TDS377" s="59"/>
      <c r="TDT377" s="59"/>
      <c r="TDU377" s="59"/>
      <c r="TDV377" s="59"/>
      <c r="TDW377" s="59"/>
      <c r="TDX377" s="59"/>
      <c r="TDY377" s="59"/>
      <c r="TDZ377" s="59"/>
      <c r="TEA377" s="59"/>
      <c r="TEF377" s="59"/>
      <c r="TEK377" s="59"/>
      <c r="TFC377" s="315"/>
      <c r="TFD377" s="59"/>
      <c r="TFE377" s="59"/>
      <c r="TFF377" s="59"/>
      <c r="TFG377" s="59"/>
      <c r="TFH377" s="59"/>
      <c r="TFI377" s="59"/>
      <c r="TFJ377" s="59"/>
      <c r="TFK377" s="59"/>
      <c r="TFL377" s="59"/>
      <c r="TFM377" s="59"/>
      <c r="TFR377" s="59"/>
      <c r="TFW377" s="59"/>
      <c r="TGO377" s="315"/>
      <c r="TGP377" s="59"/>
      <c r="TGQ377" s="59"/>
      <c r="TGR377" s="59"/>
      <c r="TGS377" s="59"/>
      <c r="TGT377" s="59"/>
      <c r="TGU377" s="59"/>
      <c r="TGV377" s="59"/>
      <c r="TGW377" s="59"/>
      <c r="TGX377" s="59"/>
      <c r="TGY377" s="59"/>
      <c r="THD377" s="59"/>
      <c r="THI377" s="59"/>
      <c r="TIA377" s="315"/>
      <c r="TIB377" s="59"/>
      <c r="TIC377" s="59"/>
      <c r="TID377" s="59"/>
      <c r="TIE377" s="59"/>
      <c r="TIF377" s="59"/>
      <c r="TIG377" s="59"/>
      <c r="TIH377" s="59"/>
      <c r="TII377" s="59"/>
      <c r="TIJ377" s="59"/>
      <c r="TIK377" s="59"/>
      <c r="TIP377" s="59"/>
      <c r="TIU377" s="59"/>
      <c r="TJM377" s="315"/>
      <c r="TJN377" s="59"/>
      <c r="TJO377" s="59"/>
      <c r="TJP377" s="59"/>
      <c r="TJQ377" s="59"/>
      <c r="TJR377" s="59"/>
      <c r="TJS377" s="59"/>
      <c r="TJT377" s="59"/>
      <c r="TJU377" s="59"/>
      <c r="TJV377" s="59"/>
      <c r="TJW377" s="59"/>
      <c r="TKB377" s="59"/>
      <c r="TKG377" s="59"/>
      <c r="TKY377" s="315"/>
      <c r="TKZ377" s="59"/>
      <c r="TLA377" s="59"/>
      <c r="TLB377" s="59"/>
      <c r="TLC377" s="59"/>
      <c r="TLD377" s="59"/>
      <c r="TLE377" s="59"/>
      <c r="TLF377" s="59"/>
      <c r="TLG377" s="59"/>
      <c r="TLH377" s="59"/>
      <c r="TLI377" s="59"/>
      <c r="TLN377" s="59"/>
      <c r="TLS377" s="59"/>
      <c r="TMK377" s="315"/>
      <c r="TML377" s="59"/>
      <c r="TMM377" s="59"/>
      <c r="TMN377" s="59"/>
      <c r="TMO377" s="59"/>
      <c r="TMP377" s="59"/>
      <c r="TMQ377" s="59"/>
      <c r="TMR377" s="59"/>
      <c r="TMS377" s="59"/>
      <c r="TMT377" s="59"/>
      <c r="TMU377" s="59"/>
      <c r="TMZ377" s="59"/>
      <c r="TNE377" s="59"/>
      <c r="TNW377" s="315"/>
      <c r="TNX377" s="59"/>
      <c r="TNY377" s="59"/>
      <c r="TNZ377" s="59"/>
      <c r="TOA377" s="59"/>
      <c r="TOB377" s="59"/>
      <c r="TOC377" s="59"/>
      <c r="TOD377" s="59"/>
      <c r="TOE377" s="59"/>
      <c r="TOF377" s="59"/>
      <c r="TOG377" s="59"/>
      <c r="TOL377" s="59"/>
      <c r="TOQ377" s="59"/>
      <c r="TPI377" s="315"/>
      <c r="TPJ377" s="59"/>
      <c r="TPK377" s="59"/>
      <c r="TPL377" s="59"/>
      <c r="TPM377" s="59"/>
      <c r="TPN377" s="59"/>
      <c r="TPO377" s="59"/>
      <c r="TPP377" s="59"/>
      <c r="TPQ377" s="59"/>
      <c r="TPR377" s="59"/>
      <c r="TPS377" s="59"/>
      <c r="TPX377" s="59"/>
      <c r="TQC377" s="59"/>
      <c r="TQU377" s="315"/>
      <c r="TQV377" s="59"/>
      <c r="TQW377" s="59"/>
      <c r="TQX377" s="59"/>
      <c r="TQY377" s="59"/>
      <c r="TQZ377" s="59"/>
      <c r="TRA377" s="59"/>
      <c r="TRB377" s="59"/>
      <c r="TRC377" s="59"/>
      <c r="TRD377" s="59"/>
      <c r="TRE377" s="59"/>
      <c r="TRJ377" s="59"/>
      <c r="TRO377" s="59"/>
      <c r="TSG377" s="315"/>
      <c r="TSH377" s="59"/>
      <c r="TSI377" s="59"/>
      <c r="TSJ377" s="59"/>
      <c r="TSK377" s="59"/>
      <c r="TSL377" s="59"/>
      <c r="TSM377" s="59"/>
      <c r="TSN377" s="59"/>
      <c r="TSO377" s="59"/>
      <c r="TSP377" s="59"/>
      <c r="TSQ377" s="59"/>
      <c r="TSV377" s="59"/>
      <c r="TTA377" s="59"/>
      <c r="TTS377" s="315"/>
      <c r="TTT377" s="59"/>
      <c r="TTU377" s="59"/>
      <c r="TTV377" s="59"/>
      <c r="TTW377" s="59"/>
      <c r="TTX377" s="59"/>
      <c r="TTY377" s="59"/>
      <c r="TTZ377" s="59"/>
      <c r="TUA377" s="59"/>
      <c r="TUB377" s="59"/>
      <c r="TUC377" s="59"/>
      <c r="TUH377" s="59"/>
      <c r="TUM377" s="59"/>
      <c r="TVE377" s="315"/>
      <c r="TVF377" s="59"/>
      <c r="TVG377" s="59"/>
      <c r="TVH377" s="59"/>
      <c r="TVI377" s="59"/>
      <c r="TVJ377" s="59"/>
      <c r="TVK377" s="59"/>
      <c r="TVL377" s="59"/>
      <c r="TVM377" s="59"/>
      <c r="TVN377" s="59"/>
      <c r="TVO377" s="59"/>
      <c r="TVT377" s="59"/>
      <c r="TVY377" s="59"/>
      <c r="TWQ377" s="315"/>
      <c r="TWR377" s="59"/>
      <c r="TWS377" s="59"/>
      <c r="TWT377" s="59"/>
      <c r="TWU377" s="59"/>
      <c r="TWV377" s="59"/>
      <c r="TWW377" s="59"/>
      <c r="TWX377" s="59"/>
      <c r="TWY377" s="59"/>
      <c r="TWZ377" s="59"/>
      <c r="TXA377" s="59"/>
      <c r="TXF377" s="59"/>
      <c r="TXK377" s="59"/>
      <c r="TYC377" s="315"/>
      <c r="TYD377" s="59"/>
      <c r="TYE377" s="59"/>
      <c r="TYF377" s="59"/>
      <c r="TYG377" s="59"/>
      <c r="TYH377" s="59"/>
      <c r="TYI377" s="59"/>
      <c r="TYJ377" s="59"/>
      <c r="TYK377" s="59"/>
      <c r="TYL377" s="59"/>
      <c r="TYM377" s="59"/>
      <c r="TYR377" s="59"/>
      <c r="TYW377" s="59"/>
      <c r="TZO377" s="315"/>
      <c r="TZP377" s="59"/>
      <c r="TZQ377" s="59"/>
      <c r="TZR377" s="59"/>
      <c r="TZS377" s="59"/>
      <c r="TZT377" s="59"/>
      <c r="TZU377" s="59"/>
      <c r="TZV377" s="59"/>
      <c r="TZW377" s="59"/>
      <c r="TZX377" s="59"/>
      <c r="TZY377" s="59"/>
      <c r="UAD377" s="59"/>
      <c r="UAI377" s="59"/>
      <c r="UBA377" s="315"/>
      <c r="UBB377" s="59"/>
      <c r="UBC377" s="59"/>
      <c r="UBD377" s="59"/>
      <c r="UBE377" s="59"/>
      <c r="UBF377" s="59"/>
      <c r="UBG377" s="59"/>
      <c r="UBH377" s="59"/>
      <c r="UBI377" s="59"/>
      <c r="UBJ377" s="59"/>
      <c r="UBK377" s="59"/>
      <c r="UBP377" s="59"/>
      <c r="UBU377" s="59"/>
      <c r="UCM377" s="315"/>
      <c r="UCN377" s="59"/>
      <c r="UCO377" s="59"/>
      <c r="UCP377" s="59"/>
      <c r="UCQ377" s="59"/>
      <c r="UCR377" s="59"/>
      <c r="UCS377" s="59"/>
      <c r="UCT377" s="59"/>
      <c r="UCU377" s="59"/>
      <c r="UCV377" s="59"/>
      <c r="UCW377" s="59"/>
      <c r="UDB377" s="59"/>
      <c r="UDG377" s="59"/>
      <c r="UDY377" s="315"/>
      <c r="UDZ377" s="59"/>
      <c r="UEA377" s="59"/>
      <c r="UEB377" s="59"/>
      <c r="UEC377" s="59"/>
      <c r="UED377" s="59"/>
      <c r="UEE377" s="59"/>
      <c r="UEF377" s="59"/>
      <c r="UEG377" s="59"/>
      <c r="UEH377" s="59"/>
      <c r="UEI377" s="59"/>
      <c r="UEN377" s="59"/>
      <c r="UES377" s="59"/>
      <c r="UFK377" s="315"/>
      <c r="UFL377" s="59"/>
      <c r="UFM377" s="59"/>
      <c r="UFN377" s="59"/>
      <c r="UFO377" s="59"/>
      <c r="UFP377" s="59"/>
      <c r="UFQ377" s="59"/>
      <c r="UFR377" s="59"/>
      <c r="UFS377" s="59"/>
      <c r="UFT377" s="59"/>
      <c r="UFU377" s="59"/>
      <c r="UFZ377" s="59"/>
      <c r="UGE377" s="59"/>
      <c r="UGW377" s="315"/>
      <c r="UGX377" s="59"/>
      <c r="UGY377" s="59"/>
      <c r="UGZ377" s="59"/>
      <c r="UHA377" s="59"/>
      <c r="UHB377" s="59"/>
      <c r="UHC377" s="59"/>
      <c r="UHD377" s="59"/>
      <c r="UHE377" s="59"/>
      <c r="UHF377" s="59"/>
      <c r="UHG377" s="59"/>
      <c r="UHL377" s="59"/>
      <c r="UHQ377" s="59"/>
      <c r="UII377" s="315"/>
      <c r="UIJ377" s="59"/>
      <c r="UIK377" s="59"/>
      <c r="UIL377" s="59"/>
      <c r="UIM377" s="59"/>
      <c r="UIN377" s="59"/>
      <c r="UIO377" s="59"/>
      <c r="UIP377" s="59"/>
      <c r="UIQ377" s="59"/>
      <c r="UIR377" s="59"/>
      <c r="UIS377" s="59"/>
      <c r="UIX377" s="59"/>
      <c r="UJC377" s="59"/>
      <c r="UJU377" s="315"/>
      <c r="UJV377" s="59"/>
      <c r="UJW377" s="59"/>
      <c r="UJX377" s="59"/>
      <c r="UJY377" s="59"/>
      <c r="UJZ377" s="59"/>
      <c r="UKA377" s="59"/>
      <c r="UKB377" s="59"/>
      <c r="UKC377" s="59"/>
      <c r="UKD377" s="59"/>
      <c r="UKE377" s="59"/>
      <c r="UKJ377" s="59"/>
      <c r="UKO377" s="59"/>
      <c r="ULG377" s="315"/>
      <c r="ULH377" s="59"/>
      <c r="ULI377" s="59"/>
      <c r="ULJ377" s="59"/>
      <c r="ULK377" s="59"/>
      <c r="ULL377" s="59"/>
      <c r="ULM377" s="59"/>
      <c r="ULN377" s="59"/>
      <c r="ULO377" s="59"/>
      <c r="ULP377" s="59"/>
      <c r="ULQ377" s="59"/>
      <c r="ULV377" s="59"/>
      <c r="UMA377" s="59"/>
      <c r="UMS377" s="315"/>
      <c r="UMT377" s="59"/>
      <c r="UMU377" s="59"/>
      <c r="UMV377" s="59"/>
      <c r="UMW377" s="59"/>
      <c r="UMX377" s="59"/>
      <c r="UMY377" s="59"/>
      <c r="UMZ377" s="59"/>
      <c r="UNA377" s="59"/>
      <c r="UNB377" s="59"/>
      <c r="UNC377" s="59"/>
      <c r="UNH377" s="59"/>
      <c r="UNM377" s="59"/>
      <c r="UOE377" s="315"/>
      <c r="UOF377" s="59"/>
      <c r="UOG377" s="59"/>
      <c r="UOH377" s="59"/>
      <c r="UOI377" s="59"/>
      <c r="UOJ377" s="59"/>
      <c r="UOK377" s="59"/>
      <c r="UOL377" s="59"/>
      <c r="UOM377" s="59"/>
      <c r="UON377" s="59"/>
      <c r="UOO377" s="59"/>
      <c r="UOT377" s="59"/>
      <c r="UOY377" s="59"/>
      <c r="UPQ377" s="315"/>
      <c r="UPR377" s="59"/>
      <c r="UPS377" s="59"/>
      <c r="UPT377" s="59"/>
      <c r="UPU377" s="59"/>
      <c r="UPV377" s="59"/>
      <c r="UPW377" s="59"/>
      <c r="UPX377" s="59"/>
      <c r="UPY377" s="59"/>
      <c r="UPZ377" s="59"/>
      <c r="UQA377" s="59"/>
      <c r="UQF377" s="59"/>
      <c r="UQK377" s="59"/>
      <c r="URC377" s="315"/>
      <c r="URD377" s="59"/>
      <c r="URE377" s="59"/>
      <c r="URF377" s="59"/>
      <c r="URG377" s="59"/>
      <c r="URH377" s="59"/>
      <c r="URI377" s="59"/>
      <c r="URJ377" s="59"/>
      <c r="URK377" s="59"/>
      <c r="URL377" s="59"/>
      <c r="URM377" s="59"/>
      <c r="URR377" s="59"/>
      <c r="URW377" s="59"/>
      <c r="USO377" s="315"/>
      <c r="USP377" s="59"/>
      <c r="USQ377" s="59"/>
      <c r="USR377" s="59"/>
      <c r="USS377" s="59"/>
      <c r="UST377" s="59"/>
      <c r="USU377" s="59"/>
      <c r="USV377" s="59"/>
      <c r="USW377" s="59"/>
      <c r="USX377" s="59"/>
      <c r="USY377" s="59"/>
      <c r="UTD377" s="59"/>
      <c r="UTI377" s="59"/>
      <c r="UUA377" s="315"/>
      <c r="UUB377" s="59"/>
      <c r="UUC377" s="59"/>
      <c r="UUD377" s="59"/>
      <c r="UUE377" s="59"/>
      <c r="UUF377" s="59"/>
      <c r="UUG377" s="59"/>
      <c r="UUH377" s="59"/>
      <c r="UUI377" s="59"/>
      <c r="UUJ377" s="59"/>
      <c r="UUK377" s="59"/>
      <c r="UUP377" s="59"/>
      <c r="UUU377" s="59"/>
      <c r="UVM377" s="315"/>
      <c r="UVN377" s="59"/>
      <c r="UVO377" s="59"/>
      <c r="UVP377" s="59"/>
      <c r="UVQ377" s="59"/>
      <c r="UVR377" s="59"/>
      <c r="UVS377" s="59"/>
      <c r="UVT377" s="59"/>
      <c r="UVU377" s="59"/>
      <c r="UVV377" s="59"/>
      <c r="UVW377" s="59"/>
      <c r="UWB377" s="59"/>
      <c r="UWG377" s="59"/>
      <c r="UWY377" s="315"/>
      <c r="UWZ377" s="59"/>
      <c r="UXA377" s="59"/>
      <c r="UXB377" s="59"/>
      <c r="UXC377" s="59"/>
      <c r="UXD377" s="59"/>
      <c r="UXE377" s="59"/>
      <c r="UXF377" s="59"/>
      <c r="UXG377" s="59"/>
      <c r="UXH377" s="59"/>
      <c r="UXI377" s="59"/>
      <c r="UXN377" s="59"/>
      <c r="UXS377" s="59"/>
      <c r="UYK377" s="315"/>
      <c r="UYL377" s="59"/>
      <c r="UYM377" s="59"/>
      <c r="UYN377" s="59"/>
      <c r="UYO377" s="59"/>
      <c r="UYP377" s="59"/>
      <c r="UYQ377" s="59"/>
      <c r="UYR377" s="59"/>
      <c r="UYS377" s="59"/>
      <c r="UYT377" s="59"/>
      <c r="UYU377" s="59"/>
      <c r="UYZ377" s="59"/>
      <c r="UZE377" s="59"/>
      <c r="UZW377" s="315"/>
      <c r="UZX377" s="59"/>
      <c r="UZY377" s="59"/>
      <c r="UZZ377" s="59"/>
      <c r="VAA377" s="59"/>
      <c r="VAB377" s="59"/>
      <c r="VAC377" s="59"/>
      <c r="VAD377" s="59"/>
      <c r="VAE377" s="59"/>
      <c r="VAF377" s="59"/>
      <c r="VAG377" s="59"/>
      <c r="VAL377" s="59"/>
      <c r="VAQ377" s="59"/>
      <c r="VBI377" s="315"/>
      <c r="VBJ377" s="59"/>
      <c r="VBK377" s="59"/>
      <c r="VBL377" s="59"/>
      <c r="VBM377" s="59"/>
      <c r="VBN377" s="59"/>
      <c r="VBO377" s="59"/>
      <c r="VBP377" s="59"/>
      <c r="VBQ377" s="59"/>
      <c r="VBR377" s="59"/>
      <c r="VBS377" s="59"/>
      <c r="VBX377" s="59"/>
      <c r="VCC377" s="59"/>
      <c r="VCU377" s="315"/>
      <c r="VCV377" s="59"/>
      <c r="VCW377" s="59"/>
      <c r="VCX377" s="59"/>
      <c r="VCY377" s="59"/>
      <c r="VCZ377" s="59"/>
      <c r="VDA377" s="59"/>
      <c r="VDB377" s="59"/>
      <c r="VDC377" s="59"/>
      <c r="VDD377" s="59"/>
      <c r="VDE377" s="59"/>
      <c r="VDJ377" s="59"/>
      <c r="VDO377" s="59"/>
      <c r="VEG377" s="315"/>
      <c r="VEH377" s="59"/>
      <c r="VEI377" s="59"/>
      <c r="VEJ377" s="59"/>
      <c r="VEK377" s="59"/>
      <c r="VEL377" s="59"/>
      <c r="VEM377" s="59"/>
      <c r="VEN377" s="59"/>
      <c r="VEO377" s="59"/>
      <c r="VEP377" s="59"/>
      <c r="VEQ377" s="59"/>
      <c r="VEV377" s="59"/>
      <c r="VFA377" s="59"/>
      <c r="VFS377" s="315"/>
      <c r="VFT377" s="59"/>
      <c r="VFU377" s="59"/>
      <c r="VFV377" s="59"/>
      <c r="VFW377" s="59"/>
      <c r="VFX377" s="59"/>
      <c r="VFY377" s="59"/>
      <c r="VFZ377" s="59"/>
      <c r="VGA377" s="59"/>
      <c r="VGB377" s="59"/>
      <c r="VGC377" s="59"/>
      <c r="VGH377" s="59"/>
      <c r="VGM377" s="59"/>
      <c r="VHE377" s="315"/>
      <c r="VHF377" s="59"/>
      <c r="VHG377" s="59"/>
      <c r="VHH377" s="59"/>
      <c r="VHI377" s="59"/>
      <c r="VHJ377" s="59"/>
      <c r="VHK377" s="59"/>
      <c r="VHL377" s="59"/>
      <c r="VHM377" s="59"/>
      <c r="VHN377" s="59"/>
      <c r="VHO377" s="59"/>
      <c r="VHT377" s="59"/>
      <c r="VHY377" s="59"/>
      <c r="VIQ377" s="315"/>
      <c r="VIR377" s="59"/>
      <c r="VIS377" s="59"/>
      <c r="VIT377" s="59"/>
      <c r="VIU377" s="59"/>
      <c r="VIV377" s="59"/>
      <c r="VIW377" s="59"/>
      <c r="VIX377" s="59"/>
      <c r="VIY377" s="59"/>
      <c r="VIZ377" s="59"/>
      <c r="VJA377" s="59"/>
      <c r="VJF377" s="59"/>
      <c r="VJK377" s="59"/>
      <c r="VKC377" s="315"/>
      <c r="VKD377" s="59"/>
      <c r="VKE377" s="59"/>
      <c r="VKF377" s="59"/>
      <c r="VKG377" s="59"/>
      <c r="VKH377" s="59"/>
      <c r="VKI377" s="59"/>
      <c r="VKJ377" s="59"/>
      <c r="VKK377" s="59"/>
      <c r="VKL377" s="59"/>
      <c r="VKM377" s="59"/>
      <c r="VKR377" s="59"/>
      <c r="VKW377" s="59"/>
      <c r="VLO377" s="315"/>
      <c r="VLP377" s="59"/>
      <c r="VLQ377" s="59"/>
      <c r="VLR377" s="59"/>
      <c r="VLS377" s="59"/>
      <c r="VLT377" s="59"/>
      <c r="VLU377" s="59"/>
      <c r="VLV377" s="59"/>
      <c r="VLW377" s="59"/>
      <c r="VLX377" s="59"/>
      <c r="VLY377" s="59"/>
      <c r="VMD377" s="59"/>
      <c r="VMI377" s="59"/>
      <c r="VNA377" s="315"/>
      <c r="VNB377" s="59"/>
      <c r="VNC377" s="59"/>
      <c r="VND377" s="59"/>
      <c r="VNE377" s="59"/>
      <c r="VNF377" s="59"/>
      <c r="VNG377" s="59"/>
      <c r="VNH377" s="59"/>
      <c r="VNI377" s="59"/>
      <c r="VNJ377" s="59"/>
      <c r="VNK377" s="59"/>
      <c r="VNP377" s="59"/>
      <c r="VNU377" s="59"/>
      <c r="VOM377" s="315"/>
      <c r="VON377" s="59"/>
      <c r="VOO377" s="59"/>
      <c r="VOP377" s="59"/>
      <c r="VOQ377" s="59"/>
      <c r="VOR377" s="59"/>
      <c r="VOS377" s="59"/>
      <c r="VOT377" s="59"/>
      <c r="VOU377" s="59"/>
      <c r="VOV377" s="59"/>
      <c r="VOW377" s="59"/>
      <c r="VPB377" s="59"/>
      <c r="VPG377" s="59"/>
      <c r="VPY377" s="315"/>
      <c r="VPZ377" s="59"/>
      <c r="VQA377" s="59"/>
      <c r="VQB377" s="59"/>
      <c r="VQC377" s="59"/>
      <c r="VQD377" s="59"/>
      <c r="VQE377" s="59"/>
      <c r="VQF377" s="59"/>
      <c r="VQG377" s="59"/>
      <c r="VQH377" s="59"/>
      <c r="VQI377" s="59"/>
      <c r="VQN377" s="59"/>
      <c r="VQS377" s="59"/>
      <c r="VRK377" s="315"/>
      <c r="VRL377" s="59"/>
      <c r="VRM377" s="59"/>
      <c r="VRN377" s="59"/>
      <c r="VRO377" s="59"/>
      <c r="VRP377" s="59"/>
      <c r="VRQ377" s="59"/>
      <c r="VRR377" s="59"/>
      <c r="VRS377" s="59"/>
      <c r="VRT377" s="59"/>
      <c r="VRU377" s="59"/>
      <c r="VRZ377" s="59"/>
      <c r="VSE377" s="59"/>
      <c r="VSW377" s="315"/>
      <c r="VSX377" s="59"/>
      <c r="VSY377" s="59"/>
      <c r="VSZ377" s="59"/>
      <c r="VTA377" s="59"/>
      <c r="VTB377" s="59"/>
      <c r="VTC377" s="59"/>
      <c r="VTD377" s="59"/>
      <c r="VTE377" s="59"/>
      <c r="VTF377" s="59"/>
      <c r="VTG377" s="59"/>
      <c r="VTL377" s="59"/>
      <c r="VTQ377" s="59"/>
      <c r="VUI377" s="315"/>
      <c r="VUJ377" s="59"/>
      <c r="VUK377" s="59"/>
      <c r="VUL377" s="59"/>
      <c r="VUM377" s="59"/>
      <c r="VUN377" s="59"/>
      <c r="VUO377" s="59"/>
      <c r="VUP377" s="59"/>
      <c r="VUQ377" s="59"/>
      <c r="VUR377" s="59"/>
      <c r="VUS377" s="59"/>
      <c r="VUX377" s="59"/>
      <c r="VVC377" s="59"/>
      <c r="VVU377" s="315"/>
      <c r="VVV377" s="59"/>
      <c r="VVW377" s="59"/>
      <c r="VVX377" s="59"/>
      <c r="VVY377" s="59"/>
      <c r="VVZ377" s="59"/>
      <c r="VWA377" s="59"/>
      <c r="VWB377" s="59"/>
      <c r="VWC377" s="59"/>
      <c r="VWD377" s="59"/>
      <c r="VWE377" s="59"/>
      <c r="VWJ377" s="59"/>
      <c r="VWO377" s="59"/>
      <c r="VXG377" s="315"/>
      <c r="VXH377" s="59"/>
      <c r="VXI377" s="59"/>
      <c r="VXJ377" s="59"/>
      <c r="VXK377" s="59"/>
      <c r="VXL377" s="59"/>
      <c r="VXM377" s="59"/>
      <c r="VXN377" s="59"/>
      <c r="VXO377" s="59"/>
      <c r="VXP377" s="59"/>
      <c r="VXQ377" s="59"/>
      <c r="VXV377" s="59"/>
      <c r="VYA377" s="59"/>
      <c r="VYS377" s="315"/>
      <c r="VYT377" s="59"/>
      <c r="VYU377" s="59"/>
      <c r="VYV377" s="59"/>
      <c r="VYW377" s="59"/>
      <c r="VYX377" s="59"/>
      <c r="VYY377" s="59"/>
      <c r="VYZ377" s="59"/>
      <c r="VZA377" s="59"/>
      <c r="VZB377" s="59"/>
      <c r="VZC377" s="59"/>
      <c r="VZH377" s="59"/>
      <c r="VZM377" s="59"/>
      <c r="WAE377" s="315"/>
      <c r="WAF377" s="59"/>
      <c r="WAG377" s="59"/>
      <c r="WAH377" s="59"/>
      <c r="WAI377" s="59"/>
      <c r="WAJ377" s="59"/>
      <c r="WAK377" s="59"/>
      <c r="WAL377" s="59"/>
      <c r="WAM377" s="59"/>
      <c r="WAN377" s="59"/>
      <c r="WAO377" s="59"/>
      <c r="WAT377" s="59"/>
      <c r="WAY377" s="59"/>
      <c r="WBQ377" s="315"/>
      <c r="WBR377" s="59"/>
      <c r="WBS377" s="59"/>
      <c r="WBT377" s="59"/>
      <c r="WBU377" s="59"/>
      <c r="WBV377" s="59"/>
      <c r="WBW377" s="59"/>
      <c r="WBX377" s="59"/>
      <c r="WBY377" s="59"/>
      <c r="WBZ377" s="59"/>
      <c r="WCA377" s="59"/>
      <c r="WCF377" s="59"/>
      <c r="WCK377" s="59"/>
      <c r="WDC377" s="315"/>
      <c r="WDD377" s="59"/>
      <c r="WDE377" s="59"/>
      <c r="WDF377" s="59"/>
      <c r="WDG377" s="59"/>
      <c r="WDH377" s="59"/>
      <c r="WDI377" s="59"/>
      <c r="WDJ377" s="59"/>
      <c r="WDK377" s="59"/>
      <c r="WDL377" s="59"/>
      <c r="WDM377" s="59"/>
      <c r="WDR377" s="59"/>
      <c r="WDW377" s="59"/>
      <c r="WEO377" s="315"/>
      <c r="WEP377" s="59"/>
      <c r="WEQ377" s="59"/>
      <c r="WER377" s="59"/>
      <c r="WES377" s="59"/>
      <c r="WET377" s="59"/>
      <c r="WEU377" s="59"/>
      <c r="WEV377" s="59"/>
      <c r="WEW377" s="59"/>
      <c r="WEX377" s="59"/>
      <c r="WEY377" s="59"/>
      <c r="WFD377" s="59"/>
      <c r="WFI377" s="59"/>
      <c r="WGA377" s="315"/>
      <c r="WGB377" s="59"/>
      <c r="WGC377" s="59"/>
      <c r="WGD377" s="59"/>
      <c r="WGE377" s="59"/>
      <c r="WGF377" s="59"/>
      <c r="WGG377" s="59"/>
      <c r="WGH377" s="59"/>
      <c r="WGI377" s="59"/>
      <c r="WGJ377" s="59"/>
      <c r="WGK377" s="59"/>
      <c r="WGP377" s="59"/>
      <c r="WGU377" s="59"/>
      <c r="WHM377" s="315"/>
      <c r="WHN377" s="59"/>
      <c r="WHO377" s="59"/>
      <c r="WHP377" s="59"/>
      <c r="WHQ377" s="59"/>
      <c r="WHR377" s="59"/>
      <c r="WHS377" s="59"/>
      <c r="WHT377" s="59"/>
      <c r="WHU377" s="59"/>
      <c r="WHV377" s="59"/>
      <c r="WHW377" s="59"/>
      <c r="WIB377" s="59"/>
      <c r="WIG377" s="59"/>
      <c r="WIY377" s="315"/>
      <c r="WIZ377" s="59"/>
      <c r="WJA377" s="59"/>
      <c r="WJB377" s="59"/>
      <c r="WJC377" s="59"/>
      <c r="WJD377" s="59"/>
      <c r="WJE377" s="59"/>
      <c r="WJF377" s="59"/>
      <c r="WJG377" s="59"/>
      <c r="WJH377" s="59"/>
      <c r="WJI377" s="59"/>
      <c r="WJN377" s="59"/>
      <c r="WJS377" s="59"/>
      <c r="WKK377" s="315"/>
      <c r="WKL377" s="59"/>
      <c r="WKM377" s="59"/>
      <c r="WKN377" s="59"/>
      <c r="WKO377" s="59"/>
      <c r="WKP377" s="59"/>
      <c r="WKQ377" s="59"/>
      <c r="WKR377" s="59"/>
      <c r="WKS377" s="59"/>
      <c r="WKT377" s="59"/>
      <c r="WKU377" s="59"/>
      <c r="WKZ377" s="59"/>
      <c r="WLE377" s="59"/>
      <c r="WLW377" s="315"/>
      <c r="WLX377" s="59"/>
      <c r="WLY377" s="59"/>
      <c r="WLZ377" s="59"/>
      <c r="WMA377" s="59"/>
      <c r="WMB377" s="59"/>
      <c r="WMC377" s="59"/>
      <c r="WMD377" s="59"/>
      <c r="WME377" s="59"/>
      <c r="WMF377" s="59"/>
      <c r="WMG377" s="59"/>
      <c r="WML377" s="59"/>
      <c r="WMQ377" s="59"/>
      <c r="WNI377" s="315"/>
      <c r="WNJ377" s="59"/>
      <c r="WNK377" s="59"/>
      <c r="WNL377" s="59"/>
      <c r="WNM377" s="59"/>
      <c r="WNN377" s="59"/>
      <c r="WNO377" s="59"/>
      <c r="WNP377" s="59"/>
      <c r="WNQ377" s="59"/>
      <c r="WNR377" s="59"/>
      <c r="WNS377" s="59"/>
      <c r="WNX377" s="59"/>
      <c r="WOC377" s="59"/>
      <c r="WOU377" s="315"/>
      <c r="WOV377" s="59"/>
      <c r="WOW377" s="59"/>
      <c r="WOX377" s="59"/>
      <c r="WOY377" s="59"/>
      <c r="WOZ377" s="59"/>
      <c r="WPA377" s="59"/>
      <c r="WPB377" s="59"/>
      <c r="WPC377" s="59"/>
      <c r="WPD377" s="59"/>
      <c r="WPE377" s="59"/>
      <c r="WPJ377" s="59"/>
      <c r="WPO377" s="59"/>
      <c r="WQG377" s="315"/>
      <c r="WQH377" s="59"/>
      <c r="WQI377" s="59"/>
      <c r="WQJ377" s="59"/>
      <c r="WQK377" s="59"/>
      <c r="WQL377" s="59"/>
      <c r="WQM377" s="59"/>
      <c r="WQN377" s="59"/>
      <c r="WQO377" s="59"/>
      <c r="WQP377" s="59"/>
      <c r="WQQ377" s="59"/>
      <c r="WQV377" s="59"/>
      <c r="WRA377" s="59"/>
      <c r="WRS377" s="315"/>
      <c r="WRT377" s="59"/>
      <c r="WRU377" s="59"/>
      <c r="WRV377" s="59"/>
      <c r="WRW377" s="59"/>
      <c r="WRX377" s="59"/>
      <c r="WRY377" s="59"/>
      <c r="WRZ377" s="59"/>
      <c r="WSA377" s="59"/>
      <c r="WSB377" s="59"/>
      <c r="WSC377" s="59"/>
      <c r="WSH377" s="59"/>
      <c r="WSM377" s="59"/>
      <c r="WTE377" s="315"/>
      <c r="WTF377" s="59"/>
      <c r="WTG377" s="59"/>
      <c r="WTH377" s="59"/>
      <c r="WTI377" s="59"/>
      <c r="WTJ377" s="59"/>
      <c r="WTK377" s="59"/>
      <c r="WTL377" s="59"/>
      <c r="WTM377" s="59"/>
      <c r="WTN377" s="59"/>
      <c r="WTO377" s="59"/>
      <c r="WTT377" s="59"/>
      <c r="WTY377" s="59"/>
      <c r="WUQ377" s="315"/>
      <c r="WUR377" s="59"/>
      <c r="WUS377" s="59"/>
      <c r="WUT377" s="59"/>
      <c r="WUU377" s="59"/>
      <c r="WUV377" s="59"/>
      <c r="WUW377" s="59"/>
      <c r="WUX377" s="59"/>
      <c r="WUY377" s="59"/>
      <c r="WUZ377" s="59"/>
      <c r="WVA377" s="59"/>
      <c r="WVF377" s="59"/>
      <c r="WVK377" s="59"/>
      <c r="WWC377" s="315"/>
      <c r="WWD377" s="59"/>
      <c r="WWE377" s="59"/>
      <c r="WWF377" s="59"/>
      <c r="WWG377" s="59"/>
      <c r="WWH377" s="59"/>
      <c r="WWI377" s="59"/>
      <c r="WWJ377" s="59"/>
      <c r="WWK377" s="59"/>
      <c r="WWL377" s="59"/>
      <c r="WWM377" s="59"/>
      <c r="WWR377" s="59"/>
      <c r="WWW377" s="59"/>
      <c r="WXO377" s="315"/>
      <c r="WXP377" s="59"/>
      <c r="WXQ377" s="59"/>
      <c r="WXR377" s="59"/>
      <c r="WXS377" s="59"/>
      <c r="WXT377" s="59"/>
      <c r="WXU377" s="59"/>
      <c r="WXV377" s="59"/>
      <c r="WXW377" s="59"/>
      <c r="WXX377" s="59"/>
      <c r="WXY377" s="59"/>
      <c r="WYD377" s="59"/>
      <c r="WYI377" s="59"/>
      <c r="WZA377" s="315"/>
      <c r="WZB377" s="59"/>
      <c r="WZC377" s="59"/>
      <c r="WZD377" s="59"/>
      <c r="WZE377" s="59"/>
      <c r="WZF377" s="59"/>
      <c r="WZG377" s="59"/>
      <c r="WZH377" s="59"/>
      <c r="WZI377" s="59"/>
      <c r="WZJ377" s="59"/>
      <c r="WZK377" s="59"/>
      <c r="WZP377" s="59"/>
      <c r="WZU377" s="59"/>
      <c r="XAM377" s="315"/>
      <c r="XAN377" s="59"/>
      <c r="XAO377" s="59"/>
      <c r="XAP377" s="59"/>
      <c r="XAQ377" s="59"/>
      <c r="XAR377" s="59"/>
      <c r="XAS377" s="59"/>
      <c r="XAT377" s="59"/>
      <c r="XAU377" s="59"/>
      <c r="XAV377" s="59"/>
      <c r="XAW377" s="59"/>
      <c r="XBB377" s="59"/>
      <c r="XBG377" s="59"/>
      <c r="XBY377" s="315"/>
      <c r="XBZ377" s="59"/>
      <c r="XCA377" s="59"/>
      <c r="XCB377" s="59"/>
      <c r="XCC377" s="59"/>
      <c r="XCD377" s="59"/>
      <c r="XCE377" s="59"/>
      <c r="XCF377" s="59"/>
      <c r="XCG377" s="59"/>
      <c r="XCH377" s="59"/>
      <c r="XCI377" s="59"/>
      <c r="XCN377" s="59"/>
      <c r="XCS377" s="59"/>
      <c r="XDK377" s="315"/>
      <c r="XDL377" s="59"/>
      <c r="XDM377" s="59"/>
      <c r="XDN377" s="59"/>
      <c r="XDO377" s="59"/>
      <c r="XDP377" s="59"/>
      <c r="XDQ377" s="59"/>
      <c r="XDR377" s="59"/>
      <c r="XDS377" s="59"/>
      <c r="XDT377" s="59"/>
      <c r="XDU377" s="59"/>
      <c r="XDZ377" s="59"/>
      <c r="XEE377" s="59"/>
    </row>
    <row r="378" spans="1:1007 1025:2033 2051:3059 3077:4085 4103:5111 5129:6137 6155:7163 7181:8189 8207:9215 9233:10236 10241:11262 11267:12288 12293:13309 13314:14335 14340:16359">
      <c r="A378" s="21"/>
      <c r="B378" s="327"/>
      <c r="C378" s="85"/>
      <c r="D378" s="85"/>
      <c r="E378" s="85"/>
      <c r="F378" s="85"/>
      <c r="G378" s="85"/>
      <c r="H378" s="85"/>
      <c r="I378" s="85"/>
      <c r="J378" s="85"/>
      <c r="K378" s="85"/>
      <c r="L378" s="85"/>
      <c r="M378" s="131"/>
      <c r="N378" s="131"/>
      <c r="O378" s="131"/>
      <c r="P378" s="131"/>
      <c r="Q378" s="85"/>
      <c r="R378" s="131"/>
      <c r="S378" s="131"/>
      <c r="T378" s="131"/>
      <c r="U378" s="131"/>
      <c r="V378" s="85"/>
      <c r="W378" s="131"/>
      <c r="X378" s="131"/>
      <c r="Y378" s="131"/>
      <c r="Z378" s="131"/>
      <c r="AA378" s="131"/>
      <c r="AB378" s="131"/>
      <c r="AC378" s="131"/>
      <c r="AD378" s="131"/>
      <c r="AE378" s="131"/>
      <c r="AF378" s="131"/>
      <c r="AG378" s="131"/>
      <c r="AH378" s="131"/>
      <c r="AI378" s="131"/>
      <c r="AJ378" s="131"/>
      <c r="AK378" s="131"/>
      <c r="AL378" s="131"/>
      <c r="AM378" s="131"/>
      <c r="AN378" s="131"/>
      <c r="AO378" s="131"/>
      <c r="AP378" s="131"/>
      <c r="AQ378" s="131"/>
      <c r="AR378" s="131"/>
      <c r="AS378" s="402"/>
      <c r="AT378" s="131"/>
      <c r="AU378" s="131"/>
      <c r="AV378" s="131"/>
      <c r="AW378" s="131"/>
      <c r="AX378" s="131"/>
      <c r="AY378" s="131"/>
      <c r="AZ378" s="131"/>
      <c r="BA378" s="131"/>
      <c r="BB378"/>
      <c r="BC378" s="341"/>
      <c r="BD378" s="463"/>
    </row>
    <row r="379" spans="1:1007 1025:2033 2051:3059 3077:4085 4103:5111 5129:6137 6155:7163 7181:8189 8207:9215 9233:10236 10241:11262 11267:12288 12293:13309 13314:14335 14340:16359">
      <c r="A379" s="105" t="s">
        <v>375</v>
      </c>
      <c r="B379" s="335" t="s">
        <v>26</v>
      </c>
      <c r="C379" s="106">
        <v>-437</v>
      </c>
      <c r="D379" s="106">
        <v>-332</v>
      </c>
      <c r="E379" s="106">
        <v>-500</v>
      </c>
      <c r="F379" s="106">
        <v>-90</v>
      </c>
      <c r="G379" s="77">
        <f t="shared" ref="G379:G396" si="87">SUM(C379:F379)</f>
        <v>-1359</v>
      </c>
      <c r="H379" s="106">
        <v>-297.82957036376399</v>
      </c>
      <c r="I379" s="106">
        <v>-301.75918787468999</v>
      </c>
      <c r="J379" s="106">
        <v>-320.22137826086202</v>
      </c>
      <c r="K379" s="143">
        <v>-156.95417266806999</v>
      </c>
      <c r="L379" s="77">
        <v>-1076.7643091673899</v>
      </c>
      <c r="M379" s="144">
        <v>-159.98306555187099</v>
      </c>
      <c r="N379" s="144">
        <v>-116.0235339506801</v>
      </c>
      <c r="O379" s="144">
        <v>-122.50280163829899</v>
      </c>
      <c r="P379" s="144">
        <v>-198.136928745994</v>
      </c>
      <c r="Q379" s="77">
        <v>-596.64632988684298</v>
      </c>
      <c r="R379" s="144">
        <v>-112.428008332899</v>
      </c>
      <c r="S379" s="144">
        <v>-6.4657819252278204</v>
      </c>
      <c r="T379" s="144">
        <v>-153.069953988892</v>
      </c>
      <c r="U379" s="144">
        <v>-69.2054565409519</v>
      </c>
      <c r="V379" s="77">
        <v>-341.16920078797</v>
      </c>
      <c r="W379" s="144">
        <v>-158.730502636745</v>
      </c>
      <c r="X379" s="144">
        <v>-70.073027750801899</v>
      </c>
      <c r="Y379" s="144">
        <v>-69.177420187914805</v>
      </c>
      <c r="Z379" s="144">
        <v>-109.04785747926999</v>
      </c>
      <c r="AA379" s="77">
        <v>-407.028808054732</v>
      </c>
      <c r="AB379" s="144">
        <v>128.37036473706419</v>
      </c>
      <c r="AC379" s="144">
        <v>-208.18500538972603</v>
      </c>
      <c r="AD379" s="144">
        <v>0.57142177641172998</v>
      </c>
      <c r="AE379" s="144">
        <v>-53.848227729620007</v>
      </c>
      <c r="AF379" s="77">
        <v>-133.09144660587</v>
      </c>
      <c r="AG379" s="144">
        <v>17.943071976213599</v>
      </c>
      <c r="AH379" s="144">
        <v>100.20911674211899</v>
      </c>
      <c r="AI379" s="144">
        <v>0.12673125964771201</v>
      </c>
      <c r="AJ379" s="144">
        <v>165.254460921017</v>
      </c>
      <c r="AK379" s="77">
        <v>283.533380898997</v>
      </c>
      <c r="AL379" s="144">
        <v>8.2028044564317</v>
      </c>
      <c r="AM379" s="144">
        <v>-185.33719554356801</v>
      </c>
      <c r="AN379" s="144">
        <v>165.06269584518901</v>
      </c>
      <c r="AO379" s="144">
        <v>-67.89949784193</v>
      </c>
      <c r="AP379" s="144">
        <v>-53.117360205807202</v>
      </c>
      <c r="AQ379" s="273">
        <v>-231.61916651868898</v>
      </c>
      <c r="AR379" s="144">
        <v>-201.105718561998</v>
      </c>
      <c r="AS379" s="273">
        <f t="shared" ref="AS379:AS397" si="88">AU379-AM379-AO379-AQ379</f>
        <v>-282.51611714145497</v>
      </c>
      <c r="AT379" s="77">
        <v>-80.957578466185197</v>
      </c>
      <c r="AU379" s="77">
        <v>-767.37197704564198</v>
      </c>
      <c r="AV379" s="144">
        <v>-252.55904349607599</v>
      </c>
      <c r="AW379" s="144">
        <v>-107.27567670776699</v>
      </c>
      <c r="AX379" s="144">
        <v>-333.47516142492202</v>
      </c>
      <c r="AY379" s="144">
        <v>-267.368669051636</v>
      </c>
      <c r="AZ379" s="77">
        <v>-960.67855068040103</v>
      </c>
      <c r="BA379" s="144">
        <v>-106.90393528136499</v>
      </c>
      <c r="BB379" s="288"/>
      <c r="BC379" s="165">
        <f t="shared" ref="BC379:BC397" si="89">IF(ISERROR($BA379/AV379),"ns",IF($BA379/AV379&gt;200%,"x"&amp;(ROUND($BA379/AV379,1)),IF($BA379/AV379&lt;0,"ns",$BA379/AV379-1)))</f>
        <v>-0.57671705672647611</v>
      </c>
      <c r="BD379" s="463"/>
    </row>
    <row r="380" spans="1:1007 1025:2033 2051:3059 3077:4085 4103:5111 5129:6137 6155:7163 7181:8189 8207:9215 9233:10236 10241:11262 11267:12288 12293:13309 13314:14335 14340:16359">
      <c r="A380" s="107" t="s">
        <v>376</v>
      </c>
      <c r="B380" s="330" t="s">
        <v>377</v>
      </c>
      <c r="C380" s="124">
        <v>-31</v>
      </c>
      <c r="D380" s="124">
        <v>229</v>
      </c>
      <c r="E380" s="124">
        <v>-26</v>
      </c>
      <c r="F380" s="124">
        <v>100</v>
      </c>
      <c r="G380" s="125">
        <f t="shared" si="87"/>
        <v>272</v>
      </c>
      <c r="H380" s="124">
        <v>0</v>
      </c>
      <c r="I380" s="124">
        <v>0</v>
      </c>
      <c r="J380" s="124">
        <v>0</v>
      </c>
      <c r="K380" s="163">
        <v>0</v>
      </c>
      <c r="L380" s="125">
        <v>0</v>
      </c>
      <c r="M380" s="164">
        <v>0</v>
      </c>
      <c r="N380" s="164">
        <v>0</v>
      </c>
      <c r="O380" s="164">
        <v>0</v>
      </c>
      <c r="P380" s="164">
        <v>0</v>
      </c>
      <c r="Q380" s="125">
        <v>0</v>
      </c>
      <c r="R380" s="164">
        <v>0</v>
      </c>
      <c r="S380" s="164">
        <v>0</v>
      </c>
      <c r="T380" s="164">
        <v>0</v>
      </c>
      <c r="U380" s="164">
        <v>0</v>
      </c>
      <c r="V380" s="125">
        <v>0</v>
      </c>
      <c r="W380" s="164">
        <v>0</v>
      </c>
      <c r="X380" s="164">
        <v>0</v>
      </c>
      <c r="Y380" s="164">
        <v>0</v>
      </c>
      <c r="Z380" s="164">
        <v>0</v>
      </c>
      <c r="AA380" s="125">
        <v>0</v>
      </c>
      <c r="AB380" s="164">
        <v>0</v>
      </c>
      <c r="AC380" s="164">
        <v>0</v>
      </c>
      <c r="AD380" s="164">
        <v>0</v>
      </c>
      <c r="AE380" s="164">
        <v>0</v>
      </c>
      <c r="AF380" s="125">
        <v>0</v>
      </c>
      <c r="AG380" s="164">
        <v>0</v>
      </c>
      <c r="AH380" s="164">
        <v>0</v>
      </c>
      <c r="AI380" s="164">
        <v>0</v>
      </c>
      <c r="AJ380" s="164">
        <v>0</v>
      </c>
      <c r="AK380" s="125">
        <v>0</v>
      </c>
      <c r="AL380" s="164">
        <v>0</v>
      </c>
      <c r="AM380" s="164">
        <v>0</v>
      </c>
      <c r="AN380" s="164">
        <v>0</v>
      </c>
      <c r="AO380" s="164">
        <v>0</v>
      </c>
      <c r="AP380" s="164">
        <v>0</v>
      </c>
      <c r="AQ380" s="354">
        <v>0</v>
      </c>
      <c r="AR380" s="164">
        <v>0</v>
      </c>
      <c r="AS380" s="420">
        <f t="shared" si="88"/>
        <v>0</v>
      </c>
      <c r="AT380" s="125">
        <v>0</v>
      </c>
      <c r="AU380" s="125">
        <v>0</v>
      </c>
      <c r="AV380" s="164">
        <v>0</v>
      </c>
      <c r="AW380" s="164">
        <v>0</v>
      </c>
      <c r="AX380" s="164">
        <v>0</v>
      </c>
      <c r="AY380" s="164">
        <v>0</v>
      </c>
      <c r="AZ380" s="125">
        <v>0</v>
      </c>
      <c r="BA380" s="164">
        <v>0</v>
      </c>
      <c r="BB380" s="288"/>
      <c r="BC380" s="165" t="str">
        <f t="shared" si="89"/>
        <v>ns</v>
      </c>
      <c r="BD380" s="463"/>
    </row>
    <row r="381" spans="1:1007 1025:2033 2051:3059 3077:4085 4103:5111 5129:6137 6155:7163 7181:8189 8207:9215 9233:10236 10241:11262 11267:12288 12293:13309 13314:14335 14340:16359">
      <c r="A381" s="107" t="s">
        <v>378</v>
      </c>
      <c r="B381" s="336" t="s">
        <v>58</v>
      </c>
      <c r="C381" s="108"/>
      <c r="D381" s="108"/>
      <c r="E381" s="108"/>
      <c r="F381" s="108"/>
      <c r="G381" s="78">
        <f t="shared" si="87"/>
        <v>0</v>
      </c>
      <c r="H381" s="108">
        <v>0</v>
      </c>
      <c r="I381" s="108">
        <v>0</v>
      </c>
      <c r="J381" s="108">
        <v>0</v>
      </c>
      <c r="K381" s="145">
        <v>0</v>
      </c>
      <c r="L381" s="78">
        <v>0</v>
      </c>
      <c r="M381" s="146">
        <v>0</v>
      </c>
      <c r="N381" s="146">
        <v>0</v>
      </c>
      <c r="O381" s="146">
        <v>0</v>
      </c>
      <c r="P381" s="146">
        <v>0</v>
      </c>
      <c r="Q381" s="78">
        <v>0</v>
      </c>
      <c r="R381" s="146">
        <v>0</v>
      </c>
      <c r="S381" s="146">
        <v>0</v>
      </c>
      <c r="T381" s="146">
        <v>0</v>
      </c>
      <c r="U381" s="146">
        <v>0</v>
      </c>
      <c r="V381" s="78">
        <v>0</v>
      </c>
      <c r="W381" s="146">
        <v>0</v>
      </c>
      <c r="X381" s="146">
        <v>0</v>
      </c>
      <c r="Y381" s="146">
        <v>0</v>
      </c>
      <c r="Z381" s="146">
        <v>0</v>
      </c>
      <c r="AA381" s="78">
        <v>0</v>
      </c>
      <c r="AB381" s="146">
        <v>0</v>
      </c>
      <c r="AC381" s="146">
        <v>0</v>
      </c>
      <c r="AD381" s="146">
        <v>0</v>
      </c>
      <c r="AE381" s="146">
        <v>0</v>
      </c>
      <c r="AF381" s="78">
        <v>0</v>
      </c>
      <c r="AG381" s="146">
        <v>0</v>
      </c>
      <c r="AH381" s="146">
        <v>0</v>
      </c>
      <c r="AI381" s="146">
        <v>0</v>
      </c>
      <c r="AJ381" s="146">
        <v>0</v>
      </c>
      <c r="AK381" s="78">
        <v>0</v>
      </c>
      <c r="AL381" s="146">
        <v>0</v>
      </c>
      <c r="AM381" s="146">
        <v>0</v>
      </c>
      <c r="AN381" s="146">
        <v>0</v>
      </c>
      <c r="AO381" s="146">
        <v>0</v>
      </c>
      <c r="AP381" s="146">
        <v>0</v>
      </c>
      <c r="AQ381" s="350">
        <v>0</v>
      </c>
      <c r="AR381" s="146">
        <v>0</v>
      </c>
      <c r="AS381" s="350">
        <f t="shared" si="88"/>
        <v>0</v>
      </c>
      <c r="AT381" s="78">
        <v>0</v>
      </c>
      <c r="AU381" s="78">
        <v>0</v>
      </c>
      <c r="AV381" s="146">
        <v>0</v>
      </c>
      <c r="AW381" s="146">
        <v>0</v>
      </c>
      <c r="AX381" s="146">
        <v>0</v>
      </c>
      <c r="AY381" s="146">
        <v>0</v>
      </c>
      <c r="AZ381" s="78">
        <v>0</v>
      </c>
      <c r="BA381" s="146">
        <v>0</v>
      </c>
      <c r="BB381"/>
      <c r="BC381" s="165" t="str">
        <f t="shared" si="89"/>
        <v>ns</v>
      </c>
      <c r="BD381" s="463"/>
    </row>
    <row r="382" spans="1:1007 1025:2033 2051:3059 3077:4085 4103:5111 5129:6137 6155:7163 7181:8189 8207:9215 9233:10236 10241:11262 11267:12288 12293:13309 13314:14335 14340:16359">
      <c r="A382" s="21" t="s">
        <v>379</v>
      </c>
      <c r="B382" s="329" t="s">
        <v>28</v>
      </c>
      <c r="C382" s="98">
        <v>-283</v>
      </c>
      <c r="D382" s="98">
        <v>-206</v>
      </c>
      <c r="E382" s="98">
        <v>-218</v>
      </c>
      <c r="F382" s="98">
        <v>-155</v>
      </c>
      <c r="G382" s="103">
        <f t="shared" si="87"/>
        <v>-862</v>
      </c>
      <c r="H382" s="92">
        <v>-268.990429636236</v>
      </c>
      <c r="I382" s="92">
        <v>-199.79881212531001</v>
      </c>
      <c r="J382" s="92">
        <v>-182.676621739138</v>
      </c>
      <c r="K382" s="92">
        <v>-220.43682733193</v>
      </c>
      <c r="L382" s="93">
        <v>-871.90269083261398</v>
      </c>
      <c r="M382" s="92">
        <v>-273.49693444812902</v>
      </c>
      <c r="N382" s="92">
        <v>-204.28746604931999</v>
      </c>
      <c r="O382" s="92">
        <v>-184.240198361701</v>
      </c>
      <c r="P382" s="92">
        <v>-187.69207125400601</v>
      </c>
      <c r="Q382" s="93">
        <v>-849.71667011315697</v>
      </c>
      <c r="R382" s="92">
        <v>-251.05499166710101</v>
      </c>
      <c r="S382" s="92">
        <v>-185.59500991395899</v>
      </c>
      <c r="T382" s="92">
        <v>-211.56056390019799</v>
      </c>
      <c r="U382" s="92">
        <v>-256.07603870524002</v>
      </c>
      <c r="V382" s="93">
        <v>-904.28660418649804</v>
      </c>
      <c r="W382" s="92">
        <v>-254.17393977016701</v>
      </c>
      <c r="X382" s="92">
        <v>-210.422446581781</v>
      </c>
      <c r="Y382" s="92">
        <v>-178.63524093247099</v>
      </c>
      <c r="Z382" s="92">
        <v>-228.89079627729001</v>
      </c>
      <c r="AA382" s="93">
        <v>-872.12242356170896</v>
      </c>
      <c r="AB382" s="92">
        <v>-271.15528173137801</v>
      </c>
      <c r="AC382" s="92">
        <v>-189.918686916751</v>
      </c>
      <c r="AD382" s="92">
        <v>-208.62138201824601</v>
      </c>
      <c r="AE382" s="92">
        <v>-197.84327578716201</v>
      </c>
      <c r="AF382" s="93">
        <v>-867.53862645353604</v>
      </c>
      <c r="AG382" s="92">
        <v>-248.29641800237999</v>
      </c>
      <c r="AH382" s="92">
        <v>-206.76408811131199</v>
      </c>
      <c r="AI382" s="92">
        <v>-189.46796198636</v>
      </c>
      <c r="AJ382" s="92">
        <v>-206.50748577839099</v>
      </c>
      <c r="AK382" s="93">
        <v>-851.03595387844302</v>
      </c>
      <c r="AL382" s="92">
        <v>-280.78151772703399</v>
      </c>
      <c r="AM382" s="92">
        <v>-74.906517727033901</v>
      </c>
      <c r="AN382" s="92">
        <v>-211.21789147768101</v>
      </c>
      <c r="AO382" s="92">
        <v>-3.3968914776810095</v>
      </c>
      <c r="AP382" s="92">
        <v>-207.869819399737</v>
      </c>
      <c r="AQ382" s="346">
        <v>-20.722819399737105</v>
      </c>
      <c r="AR382" s="92">
        <v>-212.03888324177899</v>
      </c>
      <c r="AS382" s="406">
        <f t="shared" si="88"/>
        <v>-24.719883241779002</v>
      </c>
      <c r="AT382" s="93">
        <v>-911.90811184623101</v>
      </c>
      <c r="AU382" s="93">
        <v>-123.74611184623102</v>
      </c>
      <c r="AV382" s="92">
        <v>-110.10822260689901</v>
      </c>
      <c r="AW382" s="92">
        <v>15.021908004306901</v>
      </c>
      <c r="AX382" s="92">
        <v>-2.3016549613971802</v>
      </c>
      <c r="AY382" s="92">
        <v>-44.032192737309799</v>
      </c>
      <c r="AZ382" s="93">
        <v>-141.420162301299</v>
      </c>
      <c r="BA382" s="92">
        <v>-55.624789006414801</v>
      </c>
      <c r="BB382" s="288"/>
      <c r="BC382" s="165">
        <f t="shared" si="89"/>
        <v>-0.49481712001652511</v>
      </c>
      <c r="BD382" s="463"/>
    </row>
    <row r="383" spans="1:1007 1025:2033 2051:3059 3077:4085 4103:5111 5129:6137 6155:7163 7181:8189 8207:9215 9233:10236 10241:11262 11267:12288 12293:13309 13314:14335 14340:16359">
      <c r="A383" s="94" t="s">
        <v>380</v>
      </c>
      <c r="B383" s="330" t="s">
        <v>30</v>
      </c>
      <c r="C383" s="95"/>
      <c r="D383" s="95"/>
      <c r="E383" s="95"/>
      <c r="F383" s="96"/>
      <c r="G383" s="97"/>
      <c r="H383" s="96">
        <v>-40.409999999999997</v>
      </c>
      <c r="I383" s="96">
        <v>-11.530000000000001</v>
      </c>
      <c r="J383" s="96">
        <v>4.5919999999999996</v>
      </c>
      <c r="K383" s="96">
        <v>0</v>
      </c>
      <c r="L383" s="97">
        <v>-47.347999999999999</v>
      </c>
      <c r="M383" s="96">
        <v>-57.61</v>
      </c>
      <c r="N383" s="96">
        <v>-3.1851777258163807</v>
      </c>
      <c r="O383" s="96">
        <v>0</v>
      </c>
      <c r="P383" s="96">
        <v>0</v>
      </c>
      <c r="Q383" s="97">
        <v>-60.79517772581638</v>
      </c>
      <c r="R383" s="96">
        <v>-60.659478257471001</v>
      </c>
      <c r="S383" s="96">
        <v>-1.2767529076764701</v>
      </c>
      <c r="T383" s="96">
        <v>0</v>
      </c>
      <c r="U383" s="96">
        <v>0</v>
      </c>
      <c r="V383" s="97">
        <v>-61.936231165147468</v>
      </c>
      <c r="W383" s="96">
        <v>-77.58</v>
      </c>
      <c r="X383" s="96">
        <v>-3.2250000000000085</v>
      </c>
      <c r="Y383" s="96">
        <v>-2.36</v>
      </c>
      <c r="Z383" s="96">
        <v>-3.4829999999885786E-3</v>
      </c>
      <c r="AA383" s="97">
        <v>-83.168482999999995</v>
      </c>
      <c r="AB383" s="96">
        <v>-83.168999999999997</v>
      </c>
      <c r="AC383" s="96">
        <v>-2.4830000000000041</v>
      </c>
      <c r="AD383" s="96">
        <v>0</v>
      </c>
      <c r="AE383" s="96">
        <v>0</v>
      </c>
      <c r="AF383" s="97">
        <v>-85.652000000000001</v>
      </c>
      <c r="AG383" s="96">
        <v>-72.044479999999993</v>
      </c>
      <c r="AH383" s="96">
        <v>0.24509338999999386</v>
      </c>
      <c r="AI383" s="96">
        <v>0</v>
      </c>
      <c r="AJ383" s="96">
        <v>0</v>
      </c>
      <c r="AK383" s="97">
        <v>-71.799386609999999</v>
      </c>
      <c r="AL383" s="96">
        <v>-56.442258822423739</v>
      </c>
      <c r="AM383" s="96">
        <v>-56.442258822423739</v>
      </c>
      <c r="AN383" s="96">
        <v>-3.5684177576257525E-2</v>
      </c>
      <c r="AO383" s="96">
        <v>-3.5684177576257525E-2</v>
      </c>
      <c r="AP383" s="96">
        <v>0</v>
      </c>
      <c r="AQ383" s="347">
        <v>0</v>
      </c>
      <c r="AR383" s="96">
        <v>0</v>
      </c>
      <c r="AS383" s="347">
        <f t="shared" si="88"/>
        <v>0</v>
      </c>
      <c r="AT383" s="97">
        <v>-56.477942999999996</v>
      </c>
      <c r="AU383" s="97">
        <v>-56.477942999999996</v>
      </c>
      <c r="AV383" s="96">
        <v>-71.591444899999999</v>
      </c>
      <c r="AW383" s="96">
        <v>-5.7124091000000021</v>
      </c>
      <c r="AX383" s="96">
        <v>0</v>
      </c>
      <c r="AY383" s="96">
        <v>0</v>
      </c>
      <c r="AZ383" s="97">
        <v>-77.303854000000001</v>
      </c>
      <c r="BA383" s="96">
        <v>0</v>
      </c>
      <c r="BB383"/>
      <c r="BC383" s="165">
        <f t="shared" si="89"/>
        <v>-1</v>
      </c>
      <c r="BD383" s="463"/>
    </row>
    <row r="384" spans="1:1007 1025:2033 2051:3059 3077:4085 4103:5111 5129:6137 6155:7163 7181:8189 8207:9215 9233:10236 10241:11262 11267:12288 12293:13309 13314:14335 14340:16359">
      <c r="A384" s="21" t="s">
        <v>381</v>
      </c>
      <c r="B384" s="328" t="s">
        <v>32</v>
      </c>
      <c r="C384" s="60">
        <v>-720</v>
      </c>
      <c r="D384" s="60">
        <v>-538</v>
      </c>
      <c r="E384" s="60">
        <v>-718</v>
      </c>
      <c r="F384" s="60">
        <v>-245</v>
      </c>
      <c r="G384" s="61">
        <f t="shared" si="87"/>
        <v>-2221</v>
      </c>
      <c r="H384" s="60">
        <v>-566.82000000000005</v>
      </c>
      <c r="I384" s="60">
        <v>-501.55800000000011</v>
      </c>
      <c r="J384" s="60">
        <v>-502.89800000000002</v>
      </c>
      <c r="K384" s="60">
        <v>-377.39099999999996</v>
      </c>
      <c r="L384" s="61">
        <v>-1948.6669999999999</v>
      </c>
      <c r="M384" s="134">
        <v>-433.48</v>
      </c>
      <c r="N384" s="134">
        <v>-320.31099999999998</v>
      </c>
      <c r="O384" s="134">
        <v>-306.74299999999999</v>
      </c>
      <c r="P384" s="134">
        <v>-385.82900000000001</v>
      </c>
      <c r="Q384" s="61">
        <v>-1446.3630000000001</v>
      </c>
      <c r="R384" s="134">
        <v>-363.483</v>
      </c>
      <c r="S384" s="134">
        <v>-192.060791839187</v>
      </c>
      <c r="T384" s="134">
        <v>-364.63051788908996</v>
      </c>
      <c r="U384" s="134">
        <v>-325.28149524619198</v>
      </c>
      <c r="V384" s="61">
        <v>-1245.4558049744699</v>
      </c>
      <c r="W384" s="134">
        <v>-412.90444240691198</v>
      </c>
      <c r="X384" s="134">
        <v>-280.49547433258294</v>
      </c>
      <c r="Y384" s="134">
        <v>-247.812661120386</v>
      </c>
      <c r="Z384" s="134">
        <v>-337.93865375656003</v>
      </c>
      <c r="AA384" s="61">
        <v>-1279.1512316164399</v>
      </c>
      <c r="AB384" s="134">
        <v>-142.78491699431299</v>
      </c>
      <c r="AC384" s="134">
        <v>-398.103692306477</v>
      </c>
      <c r="AD384" s="134">
        <v>-208.04996024183501</v>
      </c>
      <c r="AE384" s="134">
        <v>-251.69150351678201</v>
      </c>
      <c r="AF384" s="61">
        <v>-1000.6300730594099</v>
      </c>
      <c r="AG384" s="134">
        <v>-230.35334602616598</v>
      </c>
      <c r="AH384" s="134">
        <v>-106.554971369193</v>
      </c>
      <c r="AI384" s="134">
        <v>-189.34123072671201</v>
      </c>
      <c r="AJ384" s="134">
        <v>-41.253024857374001</v>
      </c>
      <c r="AK384" s="61">
        <v>-567.50257297944597</v>
      </c>
      <c r="AL384" s="134">
        <v>-272.57871327060201</v>
      </c>
      <c r="AM384" s="134">
        <v>-260.24371327060197</v>
      </c>
      <c r="AN384" s="134">
        <v>-46.155195632492401</v>
      </c>
      <c r="AO384" s="134">
        <v>-71.296389319611009</v>
      </c>
      <c r="AP384" s="134">
        <v>-260.98717960554399</v>
      </c>
      <c r="AQ384" s="348">
        <v>-252.34198591842699</v>
      </c>
      <c r="AR384" s="134">
        <v>-413.14460180377699</v>
      </c>
      <c r="AS384" s="348">
        <f t="shared" si="88"/>
        <v>-307.23600038323298</v>
      </c>
      <c r="AT384" s="61">
        <v>-992.86569031241595</v>
      </c>
      <c r="AU384" s="61">
        <v>-891.11808889187296</v>
      </c>
      <c r="AV384" s="134">
        <v>-362.66726610297502</v>
      </c>
      <c r="AW384" s="134">
        <v>-92.253768703459997</v>
      </c>
      <c r="AX384" s="134">
        <v>-335.77681638631901</v>
      </c>
      <c r="AY384" s="134">
        <v>-311.40086178894597</v>
      </c>
      <c r="AZ384" s="61">
        <v>-1102.0987129817011</v>
      </c>
      <c r="BA384" s="134">
        <v>-162.52872428777999</v>
      </c>
      <c r="BB384"/>
      <c r="BC384" s="165">
        <f t="shared" si="89"/>
        <v>-0.55185168478471969</v>
      </c>
      <c r="BD384" s="463"/>
    </row>
    <row r="385" spans="1:56">
      <c r="A385" s="21" t="s">
        <v>382</v>
      </c>
      <c r="B385" s="329" t="s">
        <v>34</v>
      </c>
      <c r="C385" s="98">
        <v>14</v>
      </c>
      <c r="D385" s="98">
        <v>79</v>
      </c>
      <c r="E385" s="98">
        <v>-135</v>
      </c>
      <c r="F385" s="98">
        <v>-187</v>
      </c>
      <c r="G385" s="103">
        <f t="shared" si="87"/>
        <v>-229</v>
      </c>
      <c r="H385" s="92">
        <v>-10.068</v>
      </c>
      <c r="I385" s="92">
        <v>-1.8939999999999999</v>
      </c>
      <c r="J385" s="92">
        <v>-5.5990000000000002</v>
      </c>
      <c r="K385" s="92">
        <v>-9.3330000000000002</v>
      </c>
      <c r="L385" s="93">
        <v>-26.893999999999998</v>
      </c>
      <c r="M385" s="92">
        <v>-8.7620000000000005</v>
      </c>
      <c r="N385" s="92">
        <v>12.439</v>
      </c>
      <c r="O385" s="92">
        <v>3.0680000000000001</v>
      </c>
      <c r="P385" s="92">
        <v>-12.836</v>
      </c>
      <c r="Q385" s="93">
        <v>-6.0910000000000002</v>
      </c>
      <c r="R385" s="92">
        <v>-1.7210000000000001</v>
      </c>
      <c r="S385" s="92">
        <v>4.6020000000000003</v>
      </c>
      <c r="T385" s="92">
        <v>-2.234</v>
      </c>
      <c r="U385" s="92">
        <v>-80.156999999999996</v>
      </c>
      <c r="V385" s="93">
        <v>-79.510000000000005</v>
      </c>
      <c r="W385" s="92">
        <v>1.5529999999999999</v>
      </c>
      <c r="X385" s="92">
        <v>-15.002000000000001</v>
      </c>
      <c r="Y385" s="92">
        <v>-5.343</v>
      </c>
      <c r="Z385" s="92">
        <v>-9.5909999999999993</v>
      </c>
      <c r="AA385" s="93">
        <v>-28.382999999999999</v>
      </c>
      <c r="AB385" s="92">
        <v>-36.494</v>
      </c>
      <c r="AC385" s="92">
        <v>-1.0049999999999999</v>
      </c>
      <c r="AD385" s="92">
        <v>1.768</v>
      </c>
      <c r="AE385" s="92">
        <v>6.258</v>
      </c>
      <c r="AF385" s="93">
        <v>-29.472999999999999</v>
      </c>
      <c r="AG385" s="92">
        <v>0.66400000000000003</v>
      </c>
      <c r="AH385" s="92">
        <v>-4.0250000000000004</v>
      </c>
      <c r="AI385" s="92">
        <v>-2.4750000000000001</v>
      </c>
      <c r="AJ385" s="92">
        <v>-6.149</v>
      </c>
      <c r="AK385" s="93">
        <v>-11.984999999999999</v>
      </c>
      <c r="AL385" s="92">
        <v>-1.9810000000000001</v>
      </c>
      <c r="AM385" s="92">
        <v>-1.677</v>
      </c>
      <c r="AN385" s="92">
        <v>-2.73</v>
      </c>
      <c r="AO385" s="92">
        <v>-2.5009999999999999</v>
      </c>
      <c r="AP385" s="92">
        <v>-0.877</v>
      </c>
      <c r="AQ385" s="346">
        <v>-0.85899999999999999</v>
      </c>
      <c r="AR385" s="92">
        <v>-3.57</v>
      </c>
      <c r="AS385" s="406">
        <f t="shared" si="88"/>
        <v>-3.6470000000000002</v>
      </c>
      <c r="AT385" s="93">
        <v>-9.1579999999999995</v>
      </c>
      <c r="AU385" s="93">
        <v>-8.6839999999999993</v>
      </c>
      <c r="AV385" s="92">
        <v>1.1120000000000001</v>
      </c>
      <c r="AW385" s="92">
        <v>-1.605</v>
      </c>
      <c r="AX385" s="92">
        <v>-1.5609999999999999</v>
      </c>
      <c r="AY385" s="92">
        <v>-14.488</v>
      </c>
      <c r="AZ385" s="93">
        <v>-16.542000000000002</v>
      </c>
      <c r="BA385" s="92">
        <v>-11.108000000000001</v>
      </c>
      <c r="BB385"/>
      <c r="BC385" s="165" t="str">
        <f t="shared" si="89"/>
        <v>ns</v>
      </c>
      <c r="BD385" s="463"/>
    </row>
    <row r="386" spans="1:56">
      <c r="A386" s="94" t="s">
        <v>383</v>
      </c>
      <c r="B386" s="330" t="s">
        <v>36</v>
      </c>
      <c r="C386" s="95"/>
      <c r="D386" s="95"/>
      <c r="E386" s="95"/>
      <c r="F386" s="96"/>
      <c r="G386" s="97"/>
      <c r="H386" s="96">
        <v>0</v>
      </c>
      <c r="I386" s="96">
        <v>0</v>
      </c>
      <c r="J386" s="96">
        <v>0</v>
      </c>
      <c r="K386" s="96">
        <v>0</v>
      </c>
      <c r="L386" s="97">
        <v>0</v>
      </c>
      <c r="M386" s="96">
        <v>0</v>
      </c>
      <c r="N386" s="96">
        <v>0</v>
      </c>
      <c r="O386" s="96">
        <v>0</v>
      </c>
      <c r="P386" s="96">
        <v>0</v>
      </c>
      <c r="Q386" s="97">
        <v>0</v>
      </c>
      <c r="R386" s="96">
        <v>0</v>
      </c>
      <c r="S386" s="96">
        <v>0</v>
      </c>
      <c r="T386" s="96">
        <v>0</v>
      </c>
      <c r="U386" s="96">
        <v>-75</v>
      </c>
      <c r="V386" s="97">
        <v>-75</v>
      </c>
      <c r="W386" s="96">
        <v>0</v>
      </c>
      <c r="X386" s="96">
        <v>0</v>
      </c>
      <c r="Y386" s="96">
        <v>0</v>
      </c>
      <c r="Z386" s="96">
        <v>0</v>
      </c>
      <c r="AA386" s="97">
        <v>0</v>
      </c>
      <c r="AB386" s="96">
        <v>0</v>
      </c>
      <c r="AC386" s="96">
        <v>0</v>
      </c>
      <c r="AD386" s="96">
        <v>0</v>
      </c>
      <c r="AE386" s="96">
        <v>0</v>
      </c>
      <c r="AF386" s="97">
        <v>0</v>
      </c>
      <c r="AG386" s="96">
        <v>0</v>
      </c>
      <c r="AH386" s="96">
        <v>0</v>
      </c>
      <c r="AI386" s="96">
        <v>0</v>
      </c>
      <c r="AJ386" s="96">
        <v>0</v>
      </c>
      <c r="AK386" s="97">
        <v>0</v>
      </c>
      <c r="AL386" s="96">
        <v>0</v>
      </c>
      <c r="AM386" s="96">
        <v>0</v>
      </c>
      <c r="AN386" s="96">
        <v>0</v>
      </c>
      <c r="AO386" s="96">
        <v>0</v>
      </c>
      <c r="AP386" s="96">
        <v>0</v>
      </c>
      <c r="AQ386" s="347">
        <v>0</v>
      </c>
      <c r="AR386" s="96">
        <v>0</v>
      </c>
      <c r="AS386" s="347">
        <f t="shared" si="88"/>
        <v>0</v>
      </c>
      <c r="AT386" s="97">
        <v>0</v>
      </c>
      <c r="AU386" s="97">
        <v>0</v>
      </c>
      <c r="AV386" s="96">
        <v>0</v>
      </c>
      <c r="AW386" s="96">
        <v>0</v>
      </c>
      <c r="AX386" s="96">
        <v>0</v>
      </c>
      <c r="AY386" s="96">
        <v>0</v>
      </c>
      <c r="AZ386" s="97">
        <v>0</v>
      </c>
      <c r="BA386" s="96">
        <v>0</v>
      </c>
      <c r="BB386"/>
      <c r="BC386" s="165" t="str">
        <f t="shared" si="89"/>
        <v>ns</v>
      </c>
      <c r="BD386" s="463"/>
    </row>
    <row r="387" spans="1:56">
      <c r="A387" s="21" t="s">
        <v>384</v>
      </c>
      <c r="B387" s="329" t="s">
        <v>38</v>
      </c>
      <c r="C387" s="98">
        <v>-1</v>
      </c>
      <c r="D387" s="98">
        <v>0</v>
      </c>
      <c r="E387" s="98">
        <v>190</v>
      </c>
      <c r="F387" s="98">
        <v>17</v>
      </c>
      <c r="G387" s="103">
        <f t="shared" si="87"/>
        <v>206</v>
      </c>
      <c r="H387" s="98">
        <v>8.2416377662764404</v>
      </c>
      <c r="I387" s="98">
        <v>2.96745957578716</v>
      </c>
      <c r="J387" s="98">
        <v>26.909030845243802</v>
      </c>
      <c r="K387" s="98">
        <v>32.806589009807901</v>
      </c>
      <c r="L387" s="103">
        <v>70.924717197115299</v>
      </c>
      <c r="M387" s="135">
        <v>72.570448432115001</v>
      </c>
      <c r="N387" s="135">
        <v>-0.34669622605800043</v>
      </c>
      <c r="O387" s="135">
        <v>-1.2015</v>
      </c>
      <c r="P387" s="135">
        <v>2.74249999999997</v>
      </c>
      <c r="Q387" s="103">
        <v>73.764752206056997</v>
      </c>
      <c r="R387" s="135">
        <v>17.894500000000001</v>
      </c>
      <c r="S387" s="135">
        <v>-0.41899982411326597</v>
      </c>
      <c r="T387" s="135">
        <v>1.87599905188031</v>
      </c>
      <c r="U387" s="135">
        <v>1.20349948386996</v>
      </c>
      <c r="V387" s="103">
        <v>20.554998711637001</v>
      </c>
      <c r="W387" s="135">
        <v>-5.5113663987176196</v>
      </c>
      <c r="X387" s="135">
        <v>18.842915519934301</v>
      </c>
      <c r="Y387" s="135">
        <v>-2.0929747307570099</v>
      </c>
      <c r="Z387" s="135">
        <v>-5.2447155910803804</v>
      </c>
      <c r="AA387" s="103">
        <v>5.99385879937926</v>
      </c>
      <c r="AB387" s="135">
        <v>2.7843988308537302</v>
      </c>
      <c r="AC387" s="135">
        <v>9.9952838697950206</v>
      </c>
      <c r="AD387" s="135">
        <v>9.2858079937891596</v>
      </c>
      <c r="AE387" s="135">
        <v>-25.690011444609802</v>
      </c>
      <c r="AF387" s="103">
        <v>-3.6245207501718801</v>
      </c>
      <c r="AG387" s="135">
        <v>-6.5738792702825197</v>
      </c>
      <c r="AH387" s="135">
        <v>-8.6949168883225791</v>
      </c>
      <c r="AI387" s="135">
        <v>-3.8869102362749</v>
      </c>
      <c r="AJ387" s="135">
        <v>-9.9482190598855809</v>
      </c>
      <c r="AK387" s="103">
        <v>-29.103925454765601</v>
      </c>
      <c r="AL387" s="135">
        <v>-8.4859001750799994</v>
      </c>
      <c r="AM387" s="135">
        <v>-8.4859001750799994</v>
      </c>
      <c r="AN387" s="135">
        <v>-8.9636334482399995</v>
      </c>
      <c r="AO387" s="135">
        <v>-8.9636334482400013</v>
      </c>
      <c r="AP387" s="135">
        <v>-9.2990002477889409</v>
      </c>
      <c r="AQ387" s="349">
        <v>-9.2990002477889</v>
      </c>
      <c r="AR387" s="135">
        <v>-16.305809507038202</v>
      </c>
      <c r="AS387" s="408">
        <f t="shared" si="88"/>
        <v>-16.305809507038202</v>
      </c>
      <c r="AT387" s="103">
        <v>-43.054343378147102</v>
      </c>
      <c r="AU387" s="103">
        <v>-43.054343378147102</v>
      </c>
      <c r="AV387" s="135">
        <v>-14.0664114165558</v>
      </c>
      <c r="AW387" s="135">
        <v>-18.946937234484199</v>
      </c>
      <c r="AX387" s="135">
        <v>-12.4163438022238</v>
      </c>
      <c r="AY387" s="135">
        <v>-12.3467118604856</v>
      </c>
      <c r="AZ387" s="103">
        <v>-57.776404313749403</v>
      </c>
      <c r="BA387" s="135">
        <v>-20.288067896339999</v>
      </c>
      <c r="BB387"/>
      <c r="BC387" s="165">
        <f t="shared" si="89"/>
        <v>0.44230587998168969</v>
      </c>
      <c r="BD387" s="463"/>
    </row>
    <row r="388" spans="1:56">
      <c r="A388" s="21" t="s">
        <v>385</v>
      </c>
      <c r="B388" s="329" t="s">
        <v>40</v>
      </c>
      <c r="C388" s="98">
        <v>0</v>
      </c>
      <c r="D388" s="98">
        <v>-6</v>
      </c>
      <c r="E388" s="98">
        <v>-1</v>
      </c>
      <c r="F388" s="98">
        <v>38</v>
      </c>
      <c r="G388" s="103">
        <f t="shared" si="87"/>
        <v>31</v>
      </c>
      <c r="H388" s="98">
        <v>0</v>
      </c>
      <c r="I388" s="98">
        <v>2.93</v>
      </c>
      <c r="J388" s="98">
        <v>-50.033000000000001</v>
      </c>
      <c r="K388" s="98">
        <v>-6.8049999999999997</v>
      </c>
      <c r="L388" s="103">
        <v>-53.908000000000001</v>
      </c>
      <c r="M388" s="135">
        <v>-0.36899999999999999</v>
      </c>
      <c r="N388" s="135">
        <v>-0.11799999999999999</v>
      </c>
      <c r="O388" s="135">
        <v>-0.752</v>
      </c>
      <c r="P388" s="135">
        <v>-2.7170000000000001</v>
      </c>
      <c r="Q388" s="103">
        <v>-3.956</v>
      </c>
      <c r="R388" s="135">
        <v>16.643999999999998</v>
      </c>
      <c r="S388" s="135">
        <v>-0.20499999999999999</v>
      </c>
      <c r="T388" s="135">
        <v>-0.158</v>
      </c>
      <c r="U388" s="135">
        <v>-3.105</v>
      </c>
      <c r="V388" s="103">
        <v>13.176</v>
      </c>
      <c r="W388" s="135">
        <v>19.481999999999999</v>
      </c>
      <c r="X388" s="135">
        <v>4.0000000000013402E-3</v>
      </c>
      <c r="Y388" s="135">
        <v>0.27</v>
      </c>
      <c r="Z388" s="135">
        <v>-7.9930000000000003</v>
      </c>
      <c r="AA388" s="103">
        <v>11.763</v>
      </c>
      <c r="AB388" s="135">
        <v>0.17899999999999999</v>
      </c>
      <c r="AC388" s="135">
        <v>-0.23100000000000001</v>
      </c>
      <c r="AD388" s="135">
        <v>0.21199999999999999</v>
      </c>
      <c r="AE388" s="135">
        <v>-0.126</v>
      </c>
      <c r="AF388" s="103">
        <v>3.4000000000000002E-2</v>
      </c>
      <c r="AG388" s="135">
        <v>-9.0999999999999998E-2</v>
      </c>
      <c r="AH388" s="135">
        <v>3.6139999999999999</v>
      </c>
      <c r="AI388" s="135">
        <v>-6.0000000000000001E-3</v>
      </c>
      <c r="AJ388" s="135">
        <v>-5.3999999999999999E-2</v>
      </c>
      <c r="AK388" s="103">
        <v>3.4630000000000001</v>
      </c>
      <c r="AL388" s="135">
        <v>-1E-3</v>
      </c>
      <c r="AM388" s="135">
        <v>-1E-3</v>
      </c>
      <c r="AN388" s="135">
        <v>2E-3</v>
      </c>
      <c r="AO388" s="135">
        <v>2E-3</v>
      </c>
      <c r="AP388" s="135">
        <v>4.0000000000000001E-3</v>
      </c>
      <c r="AQ388" s="349">
        <v>4.0000000000000001E-3</v>
      </c>
      <c r="AR388" s="135">
        <v>2E-3</v>
      </c>
      <c r="AS388" s="408">
        <f t="shared" si="88"/>
        <v>2E-3</v>
      </c>
      <c r="AT388" s="103">
        <v>7.0000000000000001E-3</v>
      </c>
      <c r="AU388" s="103">
        <v>7.0000000000000001E-3</v>
      </c>
      <c r="AV388" s="135">
        <v>0</v>
      </c>
      <c r="AW388" s="135">
        <v>0</v>
      </c>
      <c r="AX388" s="135">
        <v>-1E-3</v>
      </c>
      <c r="AY388" s="135">
        <v>-2.5990000000000002</v>
      </c>
      <c r="AZ388" s="103">
        <v>-2.6</v>
      </c>
      <c r="BA388" s="135">
        <v>0</v>
      </c>
      <c r="BB388"/>
      <c r="BC388" s="165" t="str">
        <f t="shared" si="89"/>
        <v>ns</v>
      </c>
      <c r="BD388" s="463"/>
    </row>
    <row r="389" spans="1:56">
      <c r="A389" s="21" t="s">
        <v>386</v>
      </c>
      <c r="B389" s="329" t="s">
        <v>42</v>
      </c>
      <c r="C389" s="98">
        <v>0</v>
      </c>
      <c r="D389" s="98">
        <v>0</v>
      </c>
      <c r="E389" s="98">
        <v>0</v>
      </c>
      <c r="F389" s="98">
        <v>0</v>
      </c>
      <c r="G389" s="103">
        <f t="shared" si="87"/>
        <v>0</v>
      </c>
      <c r="H389" s="98">
        <v>0</v>
      </c>
      <c r="I389" s="98">
        <v>0</v>
      </c>
      <c r="J389" s="98">
        <v>0</v>
      </c>
      <c r="K389" s="98">
        <v>0</v>
      </c>
      <c r="L389" s="103">
        <v>0</v>
      </c>
      <c r="M389" s="135">
        <v>0</v>
      </c>
      <c r="N389" s="135">
        <v>0</v>
      </c>
      <c r="O389" s="135">
        <v>0</v>
      </c>
      <c r="P389" s="135">
        <v>0</v>
      </c>
      <c r="Q389" s="103">
        <v>0</v>
      </c>
      <c r="R389" s="135">
        <v>0</v>
      </c>
      <c r="S389" s="135">
        <v>0</v>
      </c>
      <c r="T389" s="135">
        <v>0</v>
      </c>
      <c r="U389" s="135">
        <v>0</v>
      </c>
      <c r="V389" s="103">
        <v>0</v>
      </c>
      <c r="W389" s="135">
        <v>0</v>
      </c>
      <c r="X389" s="135">
        <v>0</v>
      </c>
      <c r="Y389" s="135">
        <v>0</v>
      </c>
      <c r="Z389" s="135">
        <v>0</v>
      </c>
      <c r="AA389" s="103">
        <v>0</v>
      </c>
      <c r="AB389" s="135">
        <v>0</v>
      </c>
      <c r="AC389" s="135">
        <v>0</v>
      </c>
      <c r="AD389" s="135">
        <v>0</v>
      </c>
      <c r="AE389" s="135">
        <v>0</v>
      </c>
      <c r="AF389" s="103">
        <v>0</v>
      </c>
      <c r="AG389" s="135">
        <v>0</v>
      </c>
      <c r="AH389" s="135">
        <v>0</v>
      </c>
      <c r="AI389" s="135">
        <v>0</v>
      </c>
      <c r="AJ389" s="135">
        <v>0</v>
      </c>
      <c r="AK389" s="103">
        <v>0</v>
      </c>
      <c r="AL389" s="135">
        <v>0</v>
      </c>
      <c r="AM389" s="135">
        <v>0</v>
      </c>
      <c r="AN389" s="135">
        <v>0</v>
      </c>
      <c r="AO389" s="135">
        <v>0</v>
      </c>
      <c r="AP389" s="135">
        <v>0</v>
      </c>
      <c r="AQ389" s="349">
        <v>0</v>
      </c>
      <c r="AR389" s="135">
        <v>0</v>
      </c>
      <c r="AS389" s="408">
        <f t="shared" si="88"/>
        <v>0</v>
      </c>
      <c r="AT389" s="103">
        <v>0</v>
      </c>
      <c r="AU389" s="103">
        <v>0</v>
      </c>
      <c r="AV389" s="135">
        <v>0</v>
      </c>
      <c r="AW389" s="135">
        <v>0</v>
      </c>
      <c r="AX389" s="135">
        <v>0</v>
      </c>
      <c r="AY389" s="135">
        <v>-9.3689999999999998</v>
      </c>
      <c r="AZ389" s="103">
        <v>-9.3689999999999998</v>
      </c>
      <c r="BA389" s="135">
        <v>0</v>
      </c>
      <c r="BB389"/>
      <c r="BC389" s="165" t="str">
        <f t="shared" si="89"/>
        <v>ns</v>
      </c>
      <c r="BD389" s="463"/>
    </row>
    <row r="390" spans="1:56">
      <c r="A390" s="21" t="s">
        <v>387</v>
      </c>
      <c r="B390" s="328" t="s">
        <v>44</v>
      </c>
      <c r="C390" s="60">
        <v>-707</v>
      </c>
      <c r="D390" s="60">
        <v>-465</v>
      </c>
      <c r="E390" s="60">
        <v>-664</v>
      </c>
      <c r="F390" s="60">
        <v>-377</v>
      </c>
      <c r="G390" s="61">
        <f t="shared" si="87"/>
        <v>-2213</v>
      </c>
      <c r="H390" s="60">
        <v>-568.64636223372304</v>
      </c>
      <c r="I390" s="60">
        <v>-497.5545404242128</v>
      </c>
      <c r="J390" s="60">
        <v>-531.62096915475604</v>
      </c>
      <c r="K390" s="60">
        <v>-360.72241099019192</v>
      </c>
      <c r="L390" s="61">
        <v>-1958.5442828028799</v>
      </c>
      <c r="M390" s="134">
        <v>-370.04055156788502</v>
      </c>
      <c r="N390" s="134">
        <v>-308.336696226058</v>
      </c>
      <c r="O390" s="134">
        <v>-305.62849999999997</v>
      </c>
      <c r="P390" s="134">
        <v>-398.6395</v>
      </c>
      <c r="Q390" s="61">
        <v>-1382.6452477939401</v>
      </c>
      <c r="R390" s="134">
        <v>-330.66550000000001</v>
      </c>
      <c r="S390" s="134">
        <v>-188.08279166330001</v>
      </c>
      <c r="T390" s="134">
        <v>-365.14651883720899</v>
      </c>
      <c r="U390" s="134">
        <v>-407.33999576232202</v>
      </c>
      <c r="V390" s="61">
        <v>-1291.23480626283</v>
      </c>
      <c r="W390" s="134">
        <v>-397.38080880563001</v>
      </c>
      <c r="X390" s="134">
        <v>-276.65055881264902</v>
      </c>
      <c r="Y390" s="134">
        <v>-254.978635851143</v>
      </c>
      <c r="Z390" s="134">
        <v>-360.76736934763994</v>
      </c>
      <c r="AA390" s="61">
        <v>-1289.77737281706</v>
      </c>
      <c r="AB390" s="134">
        <v>-176.31551816345998</v>
      </c>
      <c r="AC390" s="134">
        <v>-389.34440843668204</v>
      </c>
      <c r="AD390" s="134">
        <v>-196.78415224804499</v>
      </c>
      <c r="AE390" s="134">
        <v>-271.2495149613901</v>
      </c>
      <c r="AF390" s="61">
        <v>-1033.6935938095803</v>
      </c>
      <c r="AG390" s="134">
        <v>-236.35422529644899</v>
      </c>
      <c r="AH390" s="134">
        <v>-115.66088825751601</v>
      </c>
      <c r="AI390" s="134">
        <v>-195.70914096298699</v>
      </c>
      <c r="AJ390" s="134">
        <v>-57.404243917259706</v>
      </c>
      <c r="AK390" s="61">
        <v>-605.128498434211</v>
      </c>
      <c r="AL390" s="134">
        <v>-283.046613445682</v>
      </c>
      <c r="AM390" s="134">
        <v>-270.40761344568199</v>
      </c>
      <c r="AN390" s="134">
        <v>-57.846829080732405</v>
      </c>
      <c r="AO390" s="134">
        <v>-82.759022767850993</v>
      </c>
      <c r="AP390" s="134">
        <v>-271.159179853333</v>
      </c>
      <c r="AQ390" s="348">
        <v>-262.49598616621603</v>
      </c>
      <c r="AR390" s="134">
        <v>-433.018411310815</v>
      </c>
      <c r="AS390" s="348">
        <f t="shared" si="88"/>
        <v>-327.18680989027104</v>
      </c>
      <c r="AT390" s="61">
        <v>-1045.0710336905599</v>
      </c>
      <c r="AU390" s="61">
        <v>-942.84943227001997</v>
      </c>
      <c r="AV390" s="134">
        <v>-375.62167751953098</v>
      </c>
      <c r="AW390" s="134">
        <v>-112.8057059379442</v>
      </c>
      <c r="AX390" s="134">
        <v>-349.75516018854302</v>
      </c>
      <c r="AY390" s="134">
        <v>-350.20357364943101</v>
      </c>
      <c r="AZ390" s="61">
        <v>-1188.38611729545</v>
      </c>
      <c r="BA390" s="134">
        <v>-193.92479218411998</v>
      </c>
      <c r="BB390"/>
      <c r="BC390" s="165">
        <f t="shared" si="89"/>
        <v>-0.48372310814240327</v>
      </c>
      <c r="BD390" s="463"/>
    </row>
    <row r="391" spans="1:56">
      <c r="A391" s="21" t="s">
        <v>388</v>
      </c>
      <c r="B391" s="329" t="s">
        <v>46</v>
      </c>
      <c r="C391" s="98">
        <v>257</v>
      </c>
      <c r="D391" s="98">
        <v>254</v>
      </c>
      <c r="E391" s="98">
        <v>345</v>
      </c>
      <c r="F391" s="98">
        <v>258</v>
      </c>
      <c r="G391" s="103">
        <f t="shared" si="87"/>
        <v>1114</v>
      </c>
      <c r="H391" s="98">
        <v>162.35300000000001</v>
      </c>
      <c r="I391" s="98">
        <v>198.14132499999999</v>
      </c>
      <c r="J391" s="98">
        <v>200.57556399999999</v>
      </c>
      <c r="K391" s="98">
        <v>123.03968200000001</v>
      </c>
      <c r="L391" s="103">
        <v>684.10957099999996</v>
      </c>
      <c r="M391" s="135">
        <v>110.8006</v>
      </c>
      <c r="N391" s="135">
        <v>148.20449719999999</v>
      </c>
      <c r="O391" s="135">
        <v>116.1207168</v>
      </c>
      <c r="P391" s="135">
        <v>85.217000000000013</v>
      </c>
      <c r="Q391" s="103">
        <v>460.34281400000003</v>
      </c>
      <c r="R391" s="135">
        <v>125.81399999999999</v>
      </c>
      <c r="S391" s="135">
        <v>100.215856314088</v>
      </c>
      <c r="T391" s="135">
        <v>147.584982147169</v>
      </c>
      <c r="U391" s="135">
        <v>201.018255613435</v>
      </c>
      <c r="V391" s="103">
        <v>574.63309407469103</v>
      </c>
      <c r="W391" s="135">
        <v>106.613259119463</v>
      </c>
      <c r="X391" s="135">
        <v>88.495718053951606</v>
      </c>
      <c r="Y391" s="135">
        <v>45.775854458375697</v>
      </c>
      <c r="Z391" s="135">
        <v>229.35881247688985</v>
      </c>
      <c r="AA391" s="103">
        <v>470.24364410867997</v>
      </c>
      <c r="AB391" s="135">
        <v>29.795810575630902</v>
      </c>
      <c r="AC391" s="135">
        <v>166.27316988310099</v>
      </c>
      <c r="AD391" s="135">
        <v>94.372969210211892</v>
      </c>
      <c r="AE391" s="135">
        <v>16.7701974270799</v>
      </c>
      <c r="AF391" s="103">
        <v>307.21214709602395</v>
      </c>
      <c r="AG391" s="135">
        <v>30.020992435354099</v>
      </c>
      <c r="AH391" s="135">
        <v>45.100995234125399</v>
      </c>
      <c r="AI391" s="135">
        <v>48.962548880968598</v>
      </c>
      <c r="AJ391" s="135">
        <v>29.986968685806499</v>
      </c>
      <c r="AK391" s="103">
        <v>154.07150523625501</v>
      </c>
      <c r="AL391" s="135">
        <v>58.2067070865169</v>
      </c>
      <c r="AM391" s="135">
        <v>54.738707086516904</v>
      </c>
      <c r="AN391" s="135">
        <v>10.453503238639019</v>
      </c>
      <c r="AO391" s="135">
        <v>15.534519915420393</v>
      </c>
      <c r="AP391" s="135">
        <v>18.648397719461599</v>
      </c>
      <c r="AQ391" s="349">
        <v>16.5443810426802</v>
      </c>
      <c r="AR391" s="135">
        <v>264.02100980131803</v>
      </c>
      <c r="AS391" s="408">
        <f t="shared" si="88"/>
        <v>236.09881860363453</v>
      </c>
      <c r="AT391" s="103">
        <v>351.32961784593499</v>
      </c>
      <c r="AU391" s="103">
        <v>322.91642664825201</v>
      </c>
      <c r="AV391" s="135">
        <v>88.237709279271897</v>
      </c>
      <c r="AW391" s="135">
        <v>65.194599285335698</v>
      </c>
      <c r="AX391" s="135">
        <v>124.1695476623166</v>
      </c>
      <c r="AY391" s="135">
        <v>129.011587758047</v>
      </c>
      <c r="AZ391" s="103">
        <v>406.61344398497101</v>
      </c>
      <c r="BA391" s="135">
        <v>81.596905732476998</v>
      </c>
      <c r="BB391"/>
      <c r="BC391" s="165">
        <f t="shared" si="89"/>
        <v>-7.5260380182545217E-2</v>
      </c>
      <c r="BD391" s="463"/>
    </row>
    <row r="392" spans="1:56">
      <c r="A392" s="21" t="s">
        <v>389</v>
      </c>
      <c r="B392" s="329" t="s">
        <v>48</v>
      </c>
      <c r="C392" s="98">
        <v>0</v>
      </c>
      <c r="D392" s="98">
        <v>0</v>
      </c>
      <c r="E392" s="98">
        <v>0</v>
      </c>
      <c r="F392" s="98">
        <v>0</v>
      </c>
      <c r="G392" s="103">
        <f t="shared" si="87"/>
        <v>0</v>
      </c>
      <c r="H392" s="98">
        <v>0</v>
      </c>
      <c r="I392" s="98">
        <v>0</v>
      </c>
      <c r="J392" s="98">
        <v>-6.0000000000854925E-3</v>
      </c>
      <c r="K392" s="98">
        <v>5.0999999999999997E-2</v>
      </c>
      <c r="L392" s="103">
        <v>4.4999999999845386E-2</v>
      </c>
      <c r="M392" s="135">
        <v>0</v>
      </c>
      <c r="N392" s="135">
        <v>0</v>
      </c>
      <c r="O392" s="135">
        <v>0</v>
      </c>
      <c r="P392" s="135">
        <v>0</v>
      </c>
      <c r="Q392" s="103">
        <v>0</v>
      </c>
      <c r="R392" s="135">
        <v>0</v>
      </c>
      <c r="S392" s="135">
        <v>0</v>
      </c>
      <c r="T392" s="135">
        <v>0</v>
      </c>
      <c r="U392" s="135">
        <v>0</v>
      </c>
      <c r="V392" s="103">
        <v>0</v>
      </c>
      <c r="W392" s="135">
        <v>0</v>
      </c>
      <c r="X392" s="135">
        <v>0</v>
      </c>
      <c r="Y392" s="135">
        <v>0</v>
      </c>
      <c r="Z392" s="135">
        <v>-0.21</v>
      </c>
      <c r="AA392" s="103">
        <v>-0.21</v>
      </c>
      <c r="AB392" s="135">
        <v>0</v>
      </c>
      <c r="AC392" s="135">
        <v>0</v>
      </c>
      <c r="AD392" s="135">
        <v>0</v>
      </c>
      <c r="AE392" s="135">
        <v>0.105</v>
      </c>
      <c r="AF392" s="103">
        <v>0.10500000000000398</v>
      </c>
      <c r="AG392" s="135">
        <v>0</v>
      </c>
      <c r="AH392" s="135">
        <v>0</v>
      </c>
      <c r="AI392" s="135">
        <v>0</v>
      </c>
      <c r="AJ392" s="135">
        <v>0</v>
      </c>
      <c r="AK392" s="103">
        <v>0</v>
      </c>
      <c r="AL392" s="135">
        <v>0</v>
      </c>
      <c r="AM392" s="135">
        <v>0</v>
      </c>
      <c r="AN392" s="135">
        <v>1E-3</v>
      </c>
      <c r="AO392" s="135">
        <v>1E-3</v>
      </c>
      <c r="AP392" s="135">
        <v>-1E-3</v>
      </c>
      <c r="AQ392" s="349">
        <v>-1E-3</v>
      </c>
      <c r="AR392" s="135">
        <v>1.00000000000122E-3</v>
      </c>
      <c r="AS392" s="408">
        <f t="shared" si="88"/>
        <v>1.00000000000122E-3</v>
      </c>
      <c r="AT392" s="103">
        <v>1.00000000000122E-3</v>
      </c>
      <c r="AU392" s="103">
        <v>1.00000000000122E-3</v>
      </c>
      <c r="AV392" s="135">
        <v>0</v>
      </c>
      <c r="AW392" s="135">
        <v>0</v>
      </c>
      <c r="AX392" s="135">
        <v>0</v>
      </c>
      <c r="AY392" s="135">
        <v>0</v>
      </c>
      <c r="AZ392" s="103">
        <v>0</v>
      </c>
      <c r="BA392" s="135">
        <v>0</v>
      </c>
      <c r="BB392"/>
      <c r="BC392" s="165" t="str">
        <f t="shared" si="89"/>
        <v>ns</v>
      </c>
      <c r="BD392" s="463"/>
    </row>
    <row r="393" spans="1:56">
      <c r="A393" s="21" t="s">
        <v>390</v>
      </c>
      <c r="B393" s="328" t="s">
        <v>50</v>
      </c>
      <c r="C393" s="60">
        <v>-450</v>
      </c>
      <c r="D393" s="60">
        <v>-211</v>
      </c>
      <c r="E393" s="60">
        <v>-319</v>
      </c>
      <c r="F393" s="60">
        <v>-119</v>
      </c>
      <c r="G393" s="61">
        <f t="shared" si="87"/>
        <v>-1099</v>
      </c>
      <c r="H393" s="60">
        <v>-406.293362233724</v>
      </c>
      <c r="I393" s="60">
        <v>-299.41321542421292</v>
      </c>
      <c r="J393" s="60">
        <v>-331.05140515475603</v>
      </c>
      <c r="K393" s="60">
        <v>-237.63172899019196</v>
      </c>
      <c r="L393" s="61">
        <v>-1274.3897118028849</v>
      </c>
      <c r="M393" s="134">
        <v>-259.23995156788499</v>
      </c>
      <c r="N393" s="134">
        <v>-160.13219902605772</v>
      </c>
      <c r="O393" s="134">
        <v>-189.50778319999998</v>
      </c>
      <c r="P393" s="134">
        <v>-313.42250000000001</v>
      </c>
      <c r="Q393" s="61">
        <v>-922.30243379394301</v>
      </c>
      <c r="R393" s="134">
        <v>-204.85150000000002</v>
      </c>
      <c r="S393" s="134">
        <v>-87.866935349212412</v>
      </c>
      <c r="T393" s="134">
        <v>-217.56153669004098</v>
      </c>
      <c r="U393" s="134">
        <v>-206.32174014888699</v>
      </c>
      <c r="V393" s="61">
        <v>-716.60171218814003</v>
      </c>
      <c r="W393" s="134">
        <v>-290.767549686167</v>
      </c>
      <c r="X393" s="134">
        <v>-188.15484075869699</v>
      </c>
      <c r="Y393" s="134">
        <v>-209.20278139276701</v>
      </c>
      <c r="Z393" s="134">
        <v>-131.61855687075104</v>
      </c>
      <c r="AA393" s="61">
        <v>-819.74372870838306</v>
      </c>
      <c r="AB393" s="134">
        <v>-146.519707587829</v>
      </c>
      <c r="AC393" s="134">
        <v>-223.07123855358097</v>
      </c>
      <c r="AD393" s="134">
        <v>-102.41118303783301</v>
      </c>
      <c r="AE393" s="134">
        <v>-254.37431753431019</v>
      </c>
      <c r="AF393" s="61">
        <v>-726.37644671354997</v>
      </c>
      <c r="AG393" s="134">
        <v>-206.33323286109479</v>
      </c>
      <c r="AH393" s="134">
        <v>-70.559893023390188</v>
      </c>
      <c r="AI393" s="134">
        <v>-146.746592082018</v>
      </c>
      <c r="AJ393" s="134">
        <v>-27.417275231453203</v>
      </c>
      <c r="AK393" s="61">
        <v>-451.05699319795701</v>
      </c>
      <c r="AL393" s="134">
        <v>-224.83990635916498</v>
      </c>
      <c r="AM393" s="134">
        <v>-215.66890635916499</v>
      </c>
      <c r="AN393" s="134">
        <v>-47.392325842093399</v>
      </c>
      <c r="AO393" s="134">
        <v>-67.223502852430997</v>
      </c>
      <c r="AP393" s="134">
        <v>-252.511782133872</v>
      </c>
      <c r="AQ393" s="348">
        <v>-245.95260512353502</v>
      </c>
      <c r="AR393" s="134">
        <v>-168.99640150949699</v>
      </c>
      <c r="AS393" s="348">
        <f t="shared" si="88"/>
        <v>-91.08699128663693</v>
      </c>
      <c r="AT393" s="61">
        <v>-693.74041584462805</v>
      </c>
      <c r="AU393" s="61">
        <v>-619.93200562176798</v>
      </c>
      <c r="AV393" s="134">
        <v>-287.38396824025898</v>
      </c>
      <c r="AW393" s="134">
        <v>-47.611106652608548</v>
      </c>
      <c r="AX393" s="134">
        <v>-225.5856125262261</v>
      </c>
      <c r="AY393" s="134">
        <v>-221.19198589138401</v>
      </c>
      <c r="AZ393" s="61">
        <v>-781.77267331047904</v>
      </c>
      <c r="BA393" s="134">
        <v>-112.32788645164301</v>
      </c>
      <c r="BB393"/>
      <c r="BC393" s="165">
        <f t="shared" si="89"/>
        <v>-0.60913655991507998</v>
      </c>
      <c r="BD393" s="463"/>
    </row>
    <row r="394" spans="1:56">
      <c r="A394" s="21" t="s">
        <v>391</v>
      </c>
      <c r="B394" s="329" t="s">
        <v>52</v>
      </c>
      <c r="C394" s="98">
        <v>-27</v>
      </c>
      <c r="D394" s="98">
        <v>-22</v>
      </c>
      <c r="E394" s="98">
        <v>-1</v>
      </c>
      <c r="F394" s="98">
        <v>0</v>
      </c>
      <c r="G394" s="103">
        <f t="shared" si="87"/>
        <v>-50</v>
      </c>
      <c r="H394" s="98">
        <v>0.61445004246863011</v>
      </c>
      <c r="I394" s="98">
        <v>-0.26121450965259996</v>
      </c>
      <c r="J394" s="98">
        <v>6.8373823131165006</v>
      </c>
      <c r="K394" s="98">
        <v>8.9885185000260215E-2</v>
      </c>
      <c r="L394" s="103">
        <v>7.2805030309327403</v>
      </c>
      <c r="M394" s="135">
        <v>3.9081475767240499</v>
      </c>
      <c r="N394" s="135">
        <v>-2.47312716832442</v>
      </c>
      <c r="O394" s="135">
        <v>0.31265846278361931</v>
      </c>
      <c r="P394" s="135">
        <v>26.8499762274445</v>
      </c>
      <c r="Q394" s="103">
        <v>28.597655098627705</v>
      </c>
      <c r="R394" s="135">
        <v>-8.1994348510594079</v>
      </c>
      <c r="S394" s="135">
        <v>-7.0113099077327394</v>
      </c>
      <c r="T394" s="135">
        <v>10.847142712490299</v>
      </c>
      <c r="U394" s="135">
        <v>-10.4836558899551</v>
      </c>
      <c r="V394" s="103">
        <v>-14.847257936257005</v>
      </c>
      <c r="W394" s="135">
        <v>3.7869868024619699</v>
      </c>
      <c r="X394" s="135">
        <v>-2.92432205935852</v>
      </c>
      <c r="Y394" s="135">
        <v>4.4279718128991901</v>
      </c>
      <c r="Z394" s="135">
        <v>1.8165860662309901</v>
      </c>
      <c r="AA394" s="103">
        <v>7.1072226222336301</v>
      </c>
      <c r="AB394" s="135">
        <v>-34.079332895673403</v>
      </c>
      <c r="AC394" s="135">
        <v>28.877257977948101</v>
      </c>
      <c r="AD394" s="135">
        <v>-3.5260479535464802</v>
      </c>
      <c r="AE394" s="135">
        <v>2.5925450247469968</v>
      </c>
      <c r="AF394" s="103">
        <v>-6.1355778465240007</v>
      </c>
      <c r="AG394" s="135">
        <v>-3.9141566065376399</v>
      </c>
      <c r="AH394" s="135">
        <v>-4.5844810621140999</v>
      </c>
      <c r="AI394" s="135">
        <v>-4.0692465215199496</v>
      </c>
      <c r="AJ394" s="135">
        <v>1.01176662309114</v>
      </c>
      <c r="AK394" s="103">
        <v>-11.5561175670805</v>
      </c>
      <c r="AL394" s="135">
        <v>-6.1527274983834701</v>
      </c>
      <c r="AM394" s="135">
        <v>-8.1257275018561899</v>
      </c>
      <c r="AN394" s="135">
        <v>-12.154315681068001</v>
      </c>
      <c r="AO394" s="135">
        <v>-10.90531568578341</v>
      </c>
      <c r="AP394" s="135">
        <v>-1.0143562454030299</v>
      </c>
      <c r="AQ394" s="349">
        <v>0.7816437502760003</v>
      </c>
      <c r="AR394" s="135">
        <v>5.0237547801190701</v>
      </c>
      <c r="AS394" s="408">
        <f t="shared" si="88"/>
        <v>4.07175477622941</v>
      </c>
      <c r="AT394" s="103">
        <v>-14.29764464473549</v>
      </c>
      <c r="AU394" s="103">
        <v>-14.17764466113419</v>
      </c>
      <c r="AV394" s="135">
        <v>-17.4781439477756</v>
      </c>
      <c r="AW394" s="135">
        <v>-9.9674684288374102</v>
      </c>
      <c r="AX394" s="135">
        <v>7.5194777404345103E-2</v>
      </c>
      <c r="AY394" s="135">
        <v>-0.54987219280830502</v>
      </c>
      <c r="AZ394" s="103">
        <v>-27.920289792017002</v>
      </c>
      <c r="BA394" s="135">
        <v>5.3446996222358898</v>
      </c>
      <c r="BB394"/>
      <c r="BC394" s="165" t="str">
        <f t="shared" si="89"/>
        <v>ns</v>
      </c>
      <c r="BD394" s="463"/>
    </row>
    <row r="395" spans="1:56">
      <c r="A395" s="21" t="s">
        <v>392</v>
      </c>
      <c r="B395" s="331" t="s">
        <v>54</v>
      </c>
      <c r="C395" s="61">
        <v>-477</v>
      </c>
      <c r="D395" s="61">
        <v>-233</v>
      </c>
      <c r="E395" s="61">
        <v>-320</v>
      </c>
      <c r="F395" s="61">
        <v>-119</v>
      </c>
      <c r="G395" s="61">
        <f t="shared" si="87"/>
        <v>-1149</v>
      </c>
      <c r="H395" s="61">
        <v>-405.67891219125499</v>
      </c>
      <c r="I395" s="61">
        <v>-299.67442993386533</v>
      </c>
      <c r="J395" s="61">
        <v>-324.21402284164014</v>
      </c>
      <c r="K395" s="61">
        <v>-237.541843805192</v>
      </c>
      <c r="L395" s="61">
        <v>-1267.1092087719521</v>
      </c>
      <c r="M395" s="137">
        <v>-255.331803991161</v>
      </c>
      <c r="N395" s="137">
        <v>-162.6053261943824</v>
      </c>
      <c r="O395" s="137">
        <v>-189.19512473721599</v>
      </c>
      <c r="P395" s="137">
        <v>-286.572523772556</v>
      </c>
      <c r="Q395" s="61">
        <v>-893.70477869531499</v>
      </c>
      <c r="R395" s="137">
        <v>-213.05093485105903</v>
      </c>
      <c r="S395" s="137">
        <v>-94.878245256945092</v>
      </c>
      <c r="T395" s="137">
        <v>-206.71439397754997</v>
      </c>
      <c r="U395" s="137">
        <v>-216.80539603884199</v>
      </c>
      <c r="V395" s="61">
        <v>-731.44897012439708</v>
      </c>
      <c r="W395" s="137">
        <v>-286.98056288370498</v>
      </c>
      <c r="X395" s="137">
        <v>-191.07916281805601</v>
      </c>
      <c r="Y395" s="137">
        <v>-204.77480957986802</v>
      </c>
      <c r="Z395" s="137">
        <v>-129.80197080452001</v>
      </c>
      <c r="AA395" s="61">
        <v>-812.63650608615012</v>
      </c>
      <c r="AB395" s="137">
        <v>-180.59904048350199</v>
      </c>
      <c r="AC395" s="137">
        <v>-194.19398057563299</v>
      </c>
      <c r="AD395" s="137">
        <v>-105.93723099138001</v>
      </c>
      <c r="AE395" s="137">
        <v>-251.78177250956014</v>
      </c>
      <c r="AF395" s="61">
        <v>-732.51202456008014</v>
      </c>
      <c r="AG395" s="137">
        <v>-210.24738946763239</v>
      </c>
      <c r="AH395" s="137">
        <v>-75.144374085504296</v>
      </c>
      <c r="AI395" s="137">
        <v>-150.815838603538</v>
      </c>
      <c r="AJ395" s="137">
        <v>-26.405508608361998</v>
      </c>
      <c r="AK395" s="61">
        <v>-462.61311076503705</v>
      </c>
      <c r="AL395" s="137">
        <v>-230.99263385754898</v>
      </c>
      <c r="AM395" s="137">
        <v>-223.794633861021</v>
      </c>
      <c r="AN395" s="137">
        <v>-59.546641523161099</v>
      </c>
      <c r="AO395" s="137">
        <v>-78.128818538215015</v>
      </c>
      <c r="AP395" s="137">
        <v>-253.52613837927501</v>
      </c>
      <c r="AQ395" s="348">
        <v>-245.17096137325905</v>
      </c>
      <c r="AR395" s="137">
        <v>-163.97264672937817</v>
      </c>
      <c r="AS395" s="348">
        <f t="shared" si="88"/>
        <v>-87.015236510407135</v>
      </c>
      <c r="AT395" s="61">
        <v>-708.03806048936315</v>
      </c>
      <c r="AU395" s="61">
        <v>-634.10965028290218</v>
      </c>
      <c r="AV395" s="137">
        <v>-304.86211218803498</v>
      </c>
      <c r="AW395" s="137">
        <v>-57.578575081445905</v>
      </c>
      <c r="AX395" s="137">
        <v>-225.51041774882191</v>
      </c>
      <c r="AY395" s="137">
        <v>-221.74185808419202</v>
      </c>
      <c r="AZ395" s="61">
        <v>-809.69296310249604</v>
      </c>
      <c r="BA395" s="137">
        <v>-106.983186829407</v>
      </c>
      <c r="BB395"/>
      <c r="BC395" s="165">
        <f t="shared" si="89"/>
        <v>-0.6490768037340725</v>
      </c>
      <c r="BD395" s="463"/>
    </row>
    <row r="396" spans="1:56" hidden="1" outlineLevel="1">
      <c r="A396" s="120" t="s">
        <v>393</v>
      </c>
      <c r="B396" s="330" t="s">
        <v>377</v>
      </c>
      <c r="C396" s="95">
        <v>-19</v>
      </c>
      <c r="D396" s="95">
        <v>148</v>
      </c>
      <c r="E396" s="95">
        <v>-17</v>
      </c>
      <c r="F396" s="96">
        <v>65</v>
      </c>
      <c r="G396" s="97">
        <f t="shared" si="87"/>
        <v>177</v>
      </c>
      <c r="H396" s="96">
        <v>0</v>
      </c>
      <c r="I396" s="96">
        <v>0</v>
      </c>
      <c r="J396" s="96">
        <v>0</v>
      </c>
      <c r="K396" s="96">
        <v>0</v>
      </c>
      <c r="L396" s="97">
        <v>0</v>
      </c>
      <c r="M396" s="96">
        <v>0</v>
      </c>
      <c r="N396" s="96">
        <v>0</v>
      </c>
      <c r="O396" s="96">
        <v>0</v>
      </c>
      <c r="P396" s="96">
        <v>0</v>
      </c>
      <c r="Q396" s="97">
        <v>0</v>
      </c>
      <c r="R396" s="96">
        <v>0</v>
      </c>
      <c r="S396" s="96">
        <v>0</v>
      </c>
      <c r="T396" s="96">
        <v>0</v>
      </c>
      <c r="U396" s="96">
        <v>0</v>
      </c>
      <c r="V396" s="97">
        <v>0</v>
      </c>
      <c r="W396" s="96">
        <v>0</v>
      </c>
      <c r="X396" s="96">
        <v>0</v>
      </c>
      <c r="Y396" s="96">
        <v>0</v>
      </c>
      <c r="Z396" s="96">
        <v>0</v>
      </c>
      <c r="AA396" s="97">
        <v>0</v>
      </c>
      <c r="AB396" s="96">
        <v>0</v>
      </c>
      <c r="AC396" s="96">
        <v>0</v>
      </c>
      <c r="AD396" s="96">
        <v>0</v>
      </c>
      <c r="AE396" s="96">
        <v>0</v>
      </c>
      <c r="AF396" s="97">
        <v>0</v>
      </c>
      <c r="AG396" s="96">
        <v>0</v>
      </c>
      <c r="AH396" s="96">
        <v>0</v>
      </c>
      <c r="AI396" s="96">
        <v>0</v>
      </c>
      <c r="AJ396" s="96">
        <v>0</v>
      </c>
      <c r="AK396" s="97">
        <v>0</v>
      </c>
      <c r="AL396" s="96">
        <v>0</v>
      </c>
      <c r="AM396" s="96">
        <v>0</v>
      </c>
      <c r="AN396" s="96">
        <v>0</v>
      </c>
      <c r="AO396" s="96">
        <v>0</v>
      </c>
      <c r="AP396" s="96">
        <v>0</v>
      </c>
      <c r="AQ396" s="347">
        <v>0</v>
      </c>
      <c r="AR396" s="96">
        <v>0</v>
      </c>
      <c r="AS396" s="347">
        <f t="shared" si="88"/>
        <v>0</v>
      </c>
      <c r="AT396" s="97">
        <v>0</v>
      </c>
      <c r="AU396" s="97">
        <v>0</v>
      </c>
      <c r="AV396" s="96">
        <v>0</v>
      </c>
      <c r="AW396" s="96">
        <v>0</v>
      </c>
      <c r="AX396" s="96">
        <v>0</v>
      </c>
      <c r="AY396" s="96">
        <v>0</v>
      </c>
      <c r="AZ396" s="96">
        <v>0</v>
      </c>
      <c r="BA396" s="96">
        <v>0</v>
      </c>
      <c r="BB396"/>
      <c r="BC396" s="165" t="str">
        <f t="shared" si="89"/>
        <v>ns</v>
      </c>
      <c r="BD396" s="463"/>
    </row>
    <row r="397" spans="1:56" collapsed="1">
      <c r="A397" s="120" t="s">
        <v>394</v>
      </c>
      <c r="B397" s="330" t="s">
        <v>373</v>
      </c>
      <c r="C397" s="95"/>
      <c r="D397" s="95"/>
      <c r="E397" s="95"/>
      <c r="F397" s="96"/>
      <c r="G397" s="97"/>
      <c r="H397" s="96">
        <v>0</v>
      </c>
      <c r="I397" s="96">
        <v>0</v>
      </c>
      <c r="J397" s="96">
        <v>0</v>
      </c>
      <c r="K397" s="96">
        <v>0</v>
      </c>
      <c r="L397" s="97">
        <v>0</v>
      </c>
      <c r="M397" s="96">
        <v>0</v>
      </c>
      <c r="N397" s="96">
        <v>0</v>
      </c>
      <c r="O397" s="96">
        <v>0</v>
      </c>
      <c r="P397" s="96">
        <v>0</v>
      </c>
      <c r="Q397" s="97">
        <v>0</v>
      </c>
      <c r="R397" s="96">
        <v>0</v>
      </c>
      <c r="S397" s="96">
        <v>0</v>
      </c>
      <c r="T397" s="96">
        <v>0</v>
      </c>
      <c r="U397" s="96">
        <v>0</v>
      </c>
      <c r="V397" s="97">
        <v>0</v>
      </c>
      <c r="W397" s="96">
        <v>0</v>
      </c>
      <c r="X397" s="96">
        <v>0</v>
      </c>
      <c r="Y397" s="96">
        <v>0</v>
      </c>
      <c r="Z397" s="96">
        <v>0</v>
      </c>
      <c r="AA397" s="97">
        <v>0</v>
      </c>
      <c r="AB397" s="96">
        <v>0</v>
      </c>
      <c r="AC397" s="96">
        <v>0</v>
      </c>
      <c r="AD397" s="96">
        <v>0</v>
      </c>
      <c r="AE397" s="96">
        <v>0</v>
      </c>
      <c r="AF397" s="97">
        <v>0</v>
      </c>
      <c r="AG397" s="96">
        <v>0</v>
      </c>
      <c r="AH397" s="96">
        <v>0</v>
      </c>
      <c r="AI397" s="96">
        <v>0</v>
      </c>
      <c r="AJ397" s="96">
        <v>0</v>
      </c>
      <c r="AK397" s="97">
        <v>0</v>
      </c>
      <c r="AL397" s="96">
        <v>0</v>
      </c>
      <c r="AM397" s="96">
        <v>0</v>
      </c>
      <c r="AN397" s="96">
        <v>0</v>
      </c>
      <c r="AO397" s="96">
        <v>0</v>
      </c>
      <c r="AP397" s="96">
        <v>0</v>
      </c>
      <c r="AQ397" s="347">
        <v>0</v>
      </c>
      <c r="AR397" s="96">
        <v>0</v>
      </c>
      <c r="AS397" s="347">
        <f t="shared" si="88"/>
        <v>0</v>
      </c>
      <c r="AT397" s="97">
        <v>0</v>
      </c>
      <c r="AU397" s="97">
        <v>0</v>
      </c>
      <c r="AV397" s="96">
        <v>0</v>
      </c>
      <c r="AW397" s="96">
        <v>0</v>
      </c>
      <c r="AX397" s="96">
        <v>0</v>
      </c>
      <c r="AY397" s="96">
        <v>0</v>
      </c>
      <c r="AZ397" s="96">
        <v>0</v>
      </c>
      <c r="BA397" s="96">
        <v>0</v>
      </c>
      <c r="BB397"/>
      <c r="BC397" s="165" t="str">
        <f t="shared" si="89"/>
        <v>ns</v>
      </c>
      <c r="BD397" s="463"/>
    </row>
    <row r="398" spans="1:56">
      <c r="A398" s="85"/>
      <c r="B398" s="85"/>
      <c r="C398" s="85"/>
      <c r="D398" s="85"/>
      <c r="E398" s="85"/>
      <c r="F398" s="85"/>
      <c r="G398" s="85"/>
      <c r="H398" s="85"/>
      <c r="I398" s="85"/>
      <c r="J398" s="85"/>
      <c r="K398" s="85"/>
      <c r="L398" s="85"/>
      <c r="M398" s="131"/>
      <c r="N398" s="131"/>
      <c r="O398" s="131"/>
      <c r="P398" s="131"/>
      <c r="Q398" s="85"/>
      <c r="R398" s="131"/>
      <c r="S398" s="131"/>
      <c r="T398" s="131"/>
      <c r="U398" s="131"/>
      <c r="V398" s="85"/>
      <c r="W398" s="131"/>
      <c r="X398" s="131"/>
      <c r="Y398" s="131"/>
      <c r="Z398" s="131"/>
      <c r="AA398" s="131"/>
      <c r="AB398" s="131"/>
      <c r="AC398" s="131"/>
      <c r="AD398" s="131"/>
      <c r="AE398" s="131"/>
      <c r="AF398" s="131"/>
      <c r="AG398" s="131"/>
      <c r="AH398" s="131"/>
      <c r="AI398" s="131"/>
      <c r="AJ398" s="131"/>
      <c r="AK398" s="131"/>
      <c r="AL398" s="131"/>
      <c r="AM398" s="131"/>
      <c r="AN398" s="131"/>
      <c r="AO398" s="131"/>
      <c r="AP398" s="131"/>
      <c r="AR398" s="131"/>
      <c r="AU398" s="131"/>
      <c r="AV398" s="131"/>
      <c r="AW398" s="131"/>
      <c r="AX398" s="131"/>
      <c r="AY398" s="131"/>
      <c r="BA398" s="131"/>
      <c r="BD398" s="463"/>
    </row>
    <row r="399" spans="1:56">
      <c r="A399" s="85"/>
      <c r="B399" s="21"/>
      <c r="C399" s="66"/>
      <c r="D399" s="66"/>
      <c r="E399" s="66"/>
      <c r="F399" s="66"/>
      <c r="G399" s="66"/>
      <c r="H399" s="66"/>
      <c r="I399" s="66"/>
      <c r="J399" s="66"/>
      <c r="K399" s="66"/>
      <c r="L399" s="66"/>
      <c r="M399" s="174"/>
      <c r="N399" s="174"/>
      <c r="O399" s="174"/>
      <c r="P399" s="174"/>
      <c r="Q399" s="66"/>
      <c r="R399" s="174"/>
      <c r="S399" s="174"/>
      <c r="T399" s="174"/>
      <c r="U399" s="174"/>
      <c r="V399" s="66"/>
      <c r="W399" s="174"/>
      <c r="X399" s="174"/>
      <c r="Y399" s="174"/>
      <c r="Z399" s="174"/>
      <c r="AA399" s="174"/>
      <c r="AB399" s="174"/>
      <c r="AC399" s="174"/>
      <c r="AD399" s="174"/>
      <c r="AE399" s="174"/>
      <c r="AF399" s="174"/>
      <c r="AG399" s="174"/>
      <c r="AH399" s="174"/>
      <c r="AI399" s="174"/>
      <c r="AJ399" s="174"/>
      <c r="AK399" s="174"/>
      <c r="AL399" s="174"/>
      <c r="AM399" s="174"/>
      <c r="AN399" s="174"/>
      <c r="AO399" s="174"/>
      <c r="AP399" s="174"/>
      <c r="AR399" s="174"/>
      <c r="AU399" s="174"/>
      <c r="AV399" s="174"/>
      <c r="AW399" s="174"/>
      <c r="AX399" s="174"/>
      <c r="AY399" s="174"/>
      <c r="BA399" s="174"/>
      <c r="BD399" s="463"/>
    </row>
    <row r="400" spans="1:56">
      <c r="BD400" s="463"/>
    </row>
    <row r="401" spans="56:56">
      <c r="BD401" s="463"/>
    </row>
    <row r="402" spans="56:56">
      <c r="BD402" s="463"/>
    </row>
    <row r="403" spans="56:56">
      <c r="BD403" s="463"/>
    </row>
    <row r="404" spans="56:56">
      <c r="BD404" s="463"/>
    </row>
    <row r="405" spans="56:56">
      <c r="BD405" s="463"/>
    </row>
    <row r="406" spans="56:56">
      <c r="BD406" s="463"/>
    </row>
    <row r="407" spans="56:56">
      <c r="BD407" s="463"/>
    </row>
  </sheetData>
  <pageMargins left="0" right="0" top="0" bottom="0" header="0.31496062992125984" footer="0.31496062992125984"/>
  <pageSetup paperSize="9" scale="45" fitToHeight="0" orientation="portrait" r:id="rId1"/>
  <rowBreaks count="3" manualBreakCount="3">
    <brk id="108" max="22" man="1"/>
    <brk id="207" max="22" man="1"/>
    <brk id="31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008080"/>
    <pageSetUpPr fitToPage="1"/>
  </sheetPr>
  <dimension ref="A1:S400"/>
  <sheetViews>
    <sheetView showGridLines="0" topLeftCell="B9" zoomScaleNormal="100" workbookViewId="0">
      <selection activeCell="Y14" sqref="Y14"/>
    </sheetView>
  </sheetViews>
  <sheetFormatPr baseColWidth="10" defaultColWidth="11.42578125" defaultRowHeight="12.75" outlineLevelRow="1" outlineLevelCol="1"/>
  <cols>
    <col min="1" max="1" width="21.5703125" style="85" hidden="1" customWidth="1" outlineLevel="1"/>
    <col min="2" max="2" width="45.5703125" style="85" customWidth="1" collapsed="1"/>
    <col min="3" max="3" width="16.5703125" customWidth="1"/>
    <col min="4" max="4" width="14.42578125" customWidth="1"/>
    <col min="5" max="5" width="16.42578125" customWidth="1"/>
    <col min="6" max="6" width="5.5703125" customWidth="1"/>
    <col min="9" max="9" width="5.5703125" customWidth="1"/>
    <col min="12" max="12" width="5.5703125" customWidth="1"/>
    <col min="13" max="13" width="9.42578125" bestFit="1" customWidth="1"/>
    <col min="18" max="18" width="5.5703125" customWidth="1"/>
  </cols>
  <sheetData>
    <row r="1" spans="1:19" s="85" customFormat="1" hidden="1" outlineLevel="1">
      <c r="A1" s="80" t="s">
        <v>97</v>
      </c>
      <c r="C1" s="54" t="s">
        <v>624</v>
      </c>
      <c r="D1" s="54" t="str">
        <f>$C$1</f>
        <v>T1-2024</v>
      </c>
      <c r="E1" s="54" t="str">
        <f>$C$1</f>
        <v>T1-2024</v>
      </c>
      <c r="G1" s="189" t="s">
        <v>408</v>
      </c>
      <c r="H1" s="189" t="s">
        <v>409</v>
      </c>
      <c r="I1" s="54"/>
      <c r="J1" s="189" t="s">
        <v>408</v>
      </c>
      <c r="K1" s="189" t="s">
        <v>409</v>
      </c>
      <c r="L1" s="54"/>
      <c r="M1" s="54" t="s">
        <v>410</v>
      </c>
      <c r="N1" s="54" t="s">
        <v>411</v>
      </c>
      <c r="O1" s="54" t="s">
        <v>411</v>
      </c>
      <c r="P1" s="54" t="s">
        <v>411</v>
      </c>
      <c r="Q1" s="54" t="s">
        <v>411</v>
      </c>
      <c r="R1" s="21"/>
      <c r="S1" s="21"/>
    </row>
    <row r="2" spans="1:19" s="85" customFormat="1" hidden="1" outlineLevel="1">
      <c r="A2" s="80" t="s">
        <v>397</v>
      </c>
      <c r="B2" s="54" t="s">
        <v>396</v>
      </c>
      <c r="C2" s="54" t="str">
        <f>LEFT(C$1,3)&amp;RIGHT(C$1,2)&amp;"_"&amp;$3:$3</f>
        <v>T1-24_Stated</v>
      </c>
      <c r="D2" s="54" t="str">
        <f>LEFT(D$1,3)&amp;RIGHT(D$1,2)&amp;"_"&amp;$3:$3</f>
        <v>T1-24_Spec</v>
      </c>
      <c r="E2" s="54" t="str">
        <f>LEFT(E$1,3)&amp;RIGHT(E$1,2)&amp;"_"&amp;$3:$3</f>
        <v>T1-24_Underlying</v>
      </c>
      <c r="G2" s="189" t="str">
        <f>G1&amp;"_"&amp;G$3</f>
        <v>QvsCsus_%_Stated</v>
      </c>
      <c r="H2" s="189" t="str">
        <f>H1&amp;"_"&amp;H$3</f>
        <v>QvsCsus_€_Stated</v>
      </c>
      <c r="I2" s="55"/>
      <c r="J2" s="189" t="str">
        <f>J1&amp;"_"&amp;J$3</f>
        <v>QvsCsus_%_Underlying</v>
      </c>
      <c r="K2" s="189" t="str">
        <f>K1&amp;"_"&amp;K$3</f>
        <v>QvsCsus_€_Underlying</v>
      </c>
      <c r="L2" s="55"/>
      <c r="M2" s="55"/>
      <c r="N2" s="54" t="s">
        <v>412</v>
      </c>
      <c r="O2" s="54" t="s">
        <v>413</v>
      </c>
      <c r="P2" s="54" t="s">
        <v>414</v>
      </c>
      <c r="Q2" s="54" t="s">
        <v>415</v>
      </c>
      <c r="R2" s="21"/>
      <c r="S2" s="21"/>
    </row>
    <row r="3" spans="1:19" s="85" customFormat="1" hidden="1" outlineLevel="1">
      <c r="A3" s="80"/>
      <c r="B3" s="55"/>
      <c r="C3" s="55" t="s">
        <v>21</v>
      </c>
      <c r="D3" s="55" t="s">
        <v>416</v>
      </c>
      <c r="E3" s="55" t="s">
        <v>95</v>
      </c>
      <c r="G3" s="55" t="s">
        <v>21</v>
      </c>
      <c r="H3" s="55" t="s">
        <v>21</v>
      </c>
      <c r="I3" s="55"/>
      <c r="J3" s="55" t="s">
        <v>95</v>
      </c>
      <c r="K3" s="55" t="s">
        <v>95</v>
      </c>
      <c r="L3" s="55"/>
      <c r="M3" s="55"/>
      <c r="N3" s="55" t="s">
        <v>21</v>
      </c>
      <c r="O3" s="55" t="s">
        <v>21</v>
      </c>
      <c r="P3" s="55" t="s">
        <v>21</v>
      </c>
      <c r="Q3" s="55" t="s">
        <v>21</v>
      </c>
      <c r="R3" s="21"/>
      <c r="S3" s="21"/>
    </row>
    <row r="4" spans="1:19" s="85" customFormat="1" hidden="1" outlineLevel="1">
      <c r="A4" s="80"/>
      <c r="B4" s="55"/>
      <c r="C4" s="55"/>
      <c r="D4" s="190" t="s">
        <v>417</v>
      </c>
      <c r="E4" s="55"/>
      <c r="G4" s="191"/>
      <c r="I4" s="55"/>
      <c r="J4" s="191"/>
      <c r="L4" s="55"/>
      <c r="M4" s="55"/>
      <c r="N4" s="55"/>
      <c r="O4" s="55"/>
      <c r="P4" s="55"/>
      <c r="Q4" s="55"/>
    </row>
    <row r="5" spans="1:19" s="85" customFormat="1" ht="14.25" collapsed="1">
      <c r="A5" s="175"/>
      <c r="B5" s="83"/>
      <c r="C5" s="83"/>
      <c r="D5" s="83"/>
      <c r="E5" s="83"/>
      <c r="G5" s="191"/>
      <c r="I5" s="84"/>
      <c r="J5" s="191"/>
      <c r="L5" s="84"/>
      <c r="M5" s="83"/>
      <c r="N5" s="83"/>
      <c r="O5" s="83"/>
      <c r="P5" s="83"/>
      <c r="Q5" s="83"/>
    </row>
    <row r="6" spans="1:19" s="85" customFormat="1" ht="14.25">
      <c r="A6" s="175"/>
      <c r="B6" s="83"/>
      <c r="C6" s="83"/>
      <c r="D6" s="83"/>
      <c r="E6" s="83"/>
      <c r="G6" s="191"/>
      <c r="I6" s="84"/>
      <c r="J6" s="191"/>
      <c r="L6" s="84"/>
      <c r="M6" s="83"/>
      <c r="N6" s="83"/>
      <c r="O6" s="83"/>
      <c r="P6" s="83"/>
      <c r="Q6" s="83"/>
    </row>
    <row r="7" spans="1:19" s="85" customFormat="1" ht="13.5" customHeight="1">
      <c r="A7" s="21"/>
      <c r="G7" s="191"/>
      <c r="J7" s="191"/>
    </row>
    <row r="8" spans="1:19" s="85" customFormat="1" ht="13.5" customHeight="1">
      <c r="A8" s="21"/>
      <c r="G8" s="191"/>
      <c r="J8" s="191"/>
    </row>
    <row r="9" spans="1:19" s="85" customFormat="1" ht="13.5" customHeight="1">
      <c r="A9" s="21"/>
      <c r="G9" s="191"/>
      <c r="J9" s="191"/>
    </row>
    <row r="10" spans="1:19" s="85" customFormat="1" ht="13.5" customHeight="1">
      <c r="A10" s="21"/>
      <c r="G10" s="191"/>
      <c r="J10" s="191"/>
    </row>
    <row r="11" spans="1:19" s="85" customFormat="1" ht="19.5">
      <c r="A11" s="21"/>
      <c r="B11" s="2" t="s">
        <v>398</v>
      </c>
      <c r="G11" s="191"/>
      <c r="J11" s="191"/>
    </row>
    <row r="12" spans="1:19" s="85" customFormat="1" ht="13.5" customHeight="1">
      <c r="A12" s="21"/>
      <c r="G12" s="191"/>
      <c r="J12" s="191"/>
    </row>
    <row r="13" spans="1:19" s="85" customFormat="1" ht="13.5" customHeight="1">
      <c r="A13" s="21"/>
      <c r="G13" s="191"/>
      <c r="J13" s="191"/>
    </row>
    <row r="14" spans="1:19" s="85" customFormat="1" ht="13.5" customHeight="1">
      <c r="A14" s="21"/>
      <c r="G14" s="191"/>
      <c r="J14" s="191"/>
    </row>
    <row r="15" spans="1:19" s="85" customFormat="1" ht="16.5" customHeight="1" thickBot="1">
      <c r="A15" s="21"/>
      <c r="B15" s="86" t="s">
        <v>99</v>
      </c>
      <c r="C15" s="87"/>
      <c r="D15" s="87"/>
      <c r="E15" s="87"/>
      <c r="F15" s="87"/>
      <c r="G15" s="192"/>
      <c r="H15" s="87"/>
      <c r="I15" s="87"/>
      <c r="J15" s="192"/>
      <c r="K15" s="87"/>
      <c r="L15" s="87"/>
      <c r="M15" s="87"/>
      <c r="N15" s="87"/>
      <c r="O15" s="87"/>
      <c r="P15" s="87"/>
      <c r="Q15" s="87"/>
    </row>
    <row r="16" spans="1:19" ht="15.75">
      <c r="A16" s="21"/>
      <c r="B16" s="176"/>
    </row>
    <row r="17" spans="1:19">
      <c r="A17" s="21"/>
      <c r="B17" s="25"/>
      <c r="C17" s="180" t="s">
        <v>418</v>
      </c>
      <c r="D17" s="193" t="s">
        <v>419</v>
      </c>
      <c r="E17" s="180" t="s">
        <v>418</v>
      </c>
      <c r="G17" s="199" t="s">
        <v>420</v>
      </c>
      <c r="H17" s="199"/>
      <c r="J17" s="199" t="s">
        <v>420</v>
      </c>
      <c r="K17" s="199"/>
      <c r="M17" s="200" t="s">
        <v>424</v>
      </c>
      <c r="N17" s="200"/>
      <c r="O17" s="200"/>
      <c r="P17" s="200"/>
      <c r="Q17" s="200"/>
    </row>
    <row r="18" spans="1:19">
      <c r="A18" s="21"/>
      <c r="B18" s="25"/>
      <c r="C18" s="180" t="s">
        <v>21</v>
      </c>
      <c r="D18" s="194" t="str">
        <f>D4</f>
        <v>Specific items</v>
      </c>
      <c r="E18" s="180" t="s">
        <v>95</v>
      </c>
      <c r="G18" s="200" t="s">
        <v>421</v>
      </c>
      <c r="H18" s="200"/>
      <c r="J18" s="200" t="s">
        <v>423</v>
      </c>
      <c r="K18" s="200"/>
      <c r="M18" s="185"/>
      <c r="N18" s="180" t="s">
        <v>425</v>
      </c>
      <c r="O18" s="180" t="s">
        <v>426</v>
      </c>
      <c r="P18" s="180" t="s">
        <v>427</v>
      </c>
      <c r="Q18" s="180" t="s">
        <v>428</v>
      </c>
    </row>
    <row r="19" spans="1:19">
      <c r="A19" s="21" t="s">
        <v>399</v>
      </c>
      <c r="B19" s="25" t="s">
        <v>24</v>
      </c>
      <c r="C19" s="58" t="str">
        <f>SUBSTITUTE(SUBSTITUTE($1:$1,"T","Q"),"-20","-")</f>
        <v>Q1-24</v>
      </c>
      <c r="D19" s="195" t="str">
        <f>SUBSTITUTE(SUBSTITUTE($1:$1,"T","Q"),"-20","-")</f>
        <v>Q1-24</v>
      </c>
      <c r="E19" s="58" t="str">
        <f>SUBSTITUTE(SUBSTITUTE($1:$1,"T","Q"),"-20","-")</f>
        <v>Q1-24</v>
      </c>
      <c r="G19" s="201" t="s">
        <v>422</v>
      </c>
      <c r="H19" s="180" t="s">
        <v>24</v>
      </c>
      <c r="J19" s="201" t="s">
        <v>422</v>
      </c>
      <c r="K19" s="180" t="s">
        <v>24</v>
      </c>
      <c r="M19" s="185" t="s">
        <v>429</v>
      </c>
      <c r="N19" s="58" t="s">
        <v>638</v>
      </c>
      <c r="O19" s="58" t="str">
        <f>N19</f>
        <v>1T24</v>
      </c>
      <c r="P19" s="58" t="str">
        <f>N19</f>
        <v>1T24</v>
      </c>
      <c r="Q19" s="58" t="str">
        <f>N19</f>
        <v>1T24</v>
      </c>
    </row>
    <row r="20" spans="1:19">
      <c r="A20" s="21"/>
      <c r="B20" s="26"/>
      <c r="C20" s="85"/>
      <c r="D20" s="21"/>
      <c r="E20" s="85"/>
      <c r="G20" s="191"/>
      <c r="H20" s="85"/>
      <c r="J20" s="191"/>
      <c r="K20" s="85"/>
      <c r="M20" s="85"/>
      <c r="N20" s="85"/>
      <c r="O20" s="85"/>
      <c r="P20" s="85"/>
      <c r="Q20" s="85"/>
    </row>
    <row r="21" spans="1:19">
      <c r="A21" s="23" t="s">
        <v>105</v>
      </c>
      <c r="B21" s="28" t="s">
        <v>26</v>
      </c>
      <c r="C21" s="89">
        <v>6805.6645918661998</v>
      </c>
      <c r="D21" s="89">
        <v>8.865577</v>
      </c>
      <c r="E21" s="89">
        <f t="shared" ref="E21:E34" si="0">(C21-D21)</f>
        <v>6796.7990148662002</v>
      </c>
      <c r="G21" s="202">
        <f>IF(ISERROR(C21/N21-1),IF($B$2="FR","ns","n.m."),IF(C21/N21-1&gt;100%,"x "&amp;(ROUND(C21/N21,1)),IF(C21/N21-1&lt;-100%,IF($B$2="FR","ns","n.m."),C21/N21-1)))</f>
        <v>5.171760035020867E-2</v>
      </c>
      <c r="H21" s="203">
        <f>IFERROR(($C:$C-$N:$N),"N/A")</f>
        <v>334.66459186619977</v>
      </c>
      <c r="J21" s="202">
        <f>IF(ISERROR((C21-D21)/N21-1),IF($B$2="FR","ns","n.m."),IF((C21-D21)/N21-1&gt;100%,"x "&amp;(ROUND((C21-D21)/N21,1)),IF((C21-D21)/N21-1&lt;-100%,IF($B$2="FR","ns","n.m."),(C21-D21)/N21-1)))</f>
        <v>5.0347552907773263E-2</v>
      </c>
      <c r="K21" s="203">
        <f>IFERROR(($C:$C-$D:$D-$N:$N),"N/A")</f>
        <v>325.7990148662002</v>
      </c>
      <c r="M21" s="212">
        <v>19</v>
      </c>
      <c r="N21" s="89">
        <v>6471</v>
      </c>
      <c r="O21" s="89">
        <v>6499</v>
      </c>
      <c r="P21" s="89">
        <v>6618</v>
      </c>
      <c r="Q21" s="89">
        <v>6139</v>
      </c>
    </row>
    <row r="22" spans="1:19">
      <c r="A22" s="21" t="s">
        <v>106</v>
      </c>
      <c r="B22" s="29" t="s">
        <v>28</v>
      </c>
      <c r="C22" s="92">
        <v>-3668.6985339907201</v>
      </c>
      <c r="D22" s="92">
        <v>-19.741517510000001</v>
      </c>
      <c r="E22" s="92">
        <f>(C22-D22-D23)</f>
        <v>-3648.9570164807201</v>
      </c>
      <c r="G22" s="204">
        <f>IF(ISERROR(C22/N22-1),IF($B$2="FR","ns","n.m."),IF(C22/N22-1&gt;100%,"x "&amp;(ROUND(C22/N22,1)),IF(C22/N22-1&lt;-100%,IF($B$2="FR","ns","n.m."),C22/N22-1)))</f>
        <v>-5.772755016065001E-3</v>
      </c>
      <c r="H22" s="205">
        <f>IFERROR(($C:$C-$N:$N),"N/A")</f>
        <v>21.30146600927992</v>
      </c>
      <c r="J22" s="204">
        <f>IF(ISERROR(E22/N22-1),IF($B$2="FR","ns","n.m."),IF(E22/N22-1&gt;100%,"x "&amp;(ROUND(E22/N22,1)),IF(E22/N22-1&lt;-100%,IF(B2="FR","ns","n.m."),E22/N22-1)))</f>
        <v>-1.1122759761322487E-2</v>
      </c>
      <c r="K22" s="205">
        <f>IFERROR(($E:$E-$N:$N),"N/A")</f>
        <v>41.042983519279915</v>
      </c>
      <c r="M22" s="213">
        <v>19</v>
      </c>
      <c r="N22" s="92">
        <v>-3690</v>
      </c>
      <c r="O22" s="92">
        <v>-3685</v>
      </c>
      <c r="P22" s="92">
        <v>-3540</v>
      </c>
      <c r="Q22" s="92">
        <v>-3917</v>
      </c>
      <c r="S22" s="288"/>
    </row>
    <row r="23" spans="1:19">
      <c r="A23" s="177" t="s">
        <v>107</v>
      </c>
      <c r="B23" s="31" t="s">
        <v>30</v>
      </c>
      <c r="C23" s="96">
        <v>0</v>
      </c>
      <c r="D23" s="96">
        <v>0</v>
      </c>
      <c r="E23" s="96">
        <f>(C23-D23)</f>
        <v>0</v>
      </c>
      <c r="G23" s="206"/>
      <c r="H23" s="207"/>
      <c r="J23" s="206"/>
      <c r="K23" s="207"/>
      <c r="M23" s="214"/>
      <c r="N23" s="166"/>
      <c r="O23" s="166"/>
      <c r="P23" s="166"/>
      <c r="Q23" s="166"/>
    </row>
    <row r="24" spans="1:19">
      <c r="A24" s="23" t="s">
        <v>108</v>
      </c>
      <c r="B24" s="28" t="s">
        <v>32</v>
      </c>
      <c r="C24" s="89">
        <v>3136.9660578754801</v>
      </c>
      <c r="D24" s="89">
        <v>-10.875940510000001</v>
      </c>
      <c r="E24" s="89">
        <f t="shared" si="0"/>
        <v>3147.8419983854801</v>
      </c>
      <c r="G24" s="202">
        <f t="shared" ref="G24:G35" si="1">IF(ISERROR(C24/N24-1),IF($B$2="FR","ns","n.m."),IF(C24/N24-1&gt;100%,"x "&amp;(ROUND(C24/N24,1)),IF(C24/N24-1&lt;-100%,IF($B$2="FR","ns","n.m."),C24/N24-1)))</f>
        <v>0.1279993016452643</v>
      </c>
      <c r="H24" s="203">
        <f>IFERROR(($C:$C-$N:$N),"N/A")</f>
        <v>355.96605787548015</v>
      </c>
      <c r="J24" s="202">
        <f>IF(ISERROR((C24-D24)/N24-1),IF($B$2="FR","ns","n.m."),IF((C24-D24)/N24-1&gt;100%,"x "&amp;(ROUND((C24-D24)/N24,1)),IF((C24-D24)/N24-1&lt;-100%,IF($B$2="FR","ns","n.m."),(C24-D24)/N24-1)))</f>
        <v>0.13191010369848266</v>
      </c>
      <c r="K24" s="203">
        <f>IFERROR(($C:$C-$D:$D-$N:$N),"N/A")</f>
        <v>366.84199838548011</v>
      </c>
      <c r="M24" s="212">
        <v>19</v>
      </c>
      <c r="N24" s="89">
        <v>2781</v>
      </c>
      <c r="O24" s="89">
        <v>2774</v>
      </c>
      <c r="P24" s="89">
        <v>3078</v>
      </c>
      <c r="Q24" s="89">
        <v>2451</v>
      </c>
    </row>
    <row r="25" spans="1:19">
      <c r="A25" s="21" t="s">
        <v>109</v>
      </c>
      <c r="B25" s="29" t="s">
        <v>34</v>
      </c>
      <c r="C25" s="92">
        <v>-400.01912287778202</v>
      </c>
      <c r="D25" s="92">
        <v>-20</v>
      </c>
      <c r="E25" s="92">
        <f>(C25-D25)</f>
        <v>-380.01912287778202</v>
      </c>
      <c r="G25" s="204">
        <f t="shared" si="1"/>
        <v>-0.20788292499449101</v>
      </c>
      <c r="H25" s="205">
        <f>IFERROR(($C:$C-$N:$N),"N/A")</f>
        <v>104.98087712221798</v>
      </c>
      <c r="J25" s="204">
        <f>IF(ISERROR((C25-D25)/N25-1),IF($B$2="FR","ns","n.m."),IF((C25-D25)/N25-1&gt;100%,"x "&amp;(ROUND((C25-D25)/N25,1)),IF((C25-D25)/N25-1&lt;-100%,IF($B$2="FR","ns","n.m."),(C25-D25)/N25-1)))</f>
        <v>-0.24748688539053065</v>
      </c>
      <c r="K25" s="205">
        <f>IFERROR(($C:$C-$D:$D-$N:$N),"N/A")</f>
        <v>124.98087712221798</v>
      </c>
      <c r="M25" s="213">
        <v>19</v>
      </c>
      <c r="N25" s="92">
        <v>-505</v>
      </c>
      <c r="O25" s="92">
        <v>-498</v>
      </c>
      <c r="P25" s="92">
        <v>-453</v>
      </c>
      <c r="Q25" s="92">
        <v>-608</v>
      </c>
    </row>
    <row r="26" spans="1:19">
      <c r="A26" s="177" t="s">
        <v>110</v>
      </c>
      <c r="B26" s="31" t="s">
        <v>36</v>
      </c>
      <c r="C26" s="96">
        <v>0</v>
      </c>
      <c r="D26" s="96">
        <v>0</v>
      </c>
      <c r="E26" s="96">
        <f t="shared" si="0"/>
        <v>0</v>
      </c>
      <c r="G26" s="206" t="str">
        <f t="shared" si="1"/>
        <v>n.m.</v>
      </c>
      <c r="H26" s="207"/>
      <c r="J26" s="206"/>
      <c r="K26" s="207"/>
      <c r="M26" s="214"/>
      <c r="N26" s="166"/>
      <c r="O26" s="166"/>
      <c r="P26" s="166"/>
      <c r="Q26" s="166"/>
    </row>
    <row r="27" spans="1:19">
      <c r="A27" s="21" t="s">
        <v>111</v>
      </c>
      <c r="B27" s="29" t="s">
        <v>38</v>
      </c>
      <c r="C27" s="92">
        <v>42.702840850034697</v>
      </c>
      <c r="D27" s="92">
        <v>0</v>
      </c>
      <c r="E27" s="92">
        <f t="shared" si="0"/>
        <v>42.702840850034697</v>
      </c>
      <c r="G27" s="204">
        <f t="shared" si="1"/>
        <v>-0.16268939509735891</v>
      </c>
      <c r="H27" s="205">
        <f>IFERROR(($C:$C-$N:$N),"N/A")</f>
        <v>-8.297159149965303</v>
      </c>
      <c r="J27" s="204">
        <f t="shared" ref="J27:J35" si="2">IF(ISERROR((C27-D27)/N27-1),IF($B$2="FR","ns","n.m."),IF((C27-D27)/N27-1&gt;100%,"x "&amp;(ROUND((C27-D27)/N27,1)),IF((C27-D27)/N27-1&lt;-100%,IF($B$2="FR","ns","n.m."),(C27-D27)/N27-1)))</f>
        <v>-0.16268939509735891</v>
      </c>
      <c r="K27" s="205">
        <f t="shared" ref="K27:K35" si="3">IFERROR(($C:$C-$D:$D-$N:$N),"N/A")</f>
        <v>-8.297159149965303</v>
      </c>
      <c r="M27" s="213">
        <v>19</v>
      </c>
      <c r="N27" s="92">
        <v>51</v>
      </c>
      <c r="O27" s="92">
        <v>48</v>
      </c>
      <c r="P27" s="92">
        <v>95</v>
      </c>
      <c r="Q27" s="92">
        <v>17</v>
      </c>
    </row>
    <row r="28" spans="1:19">
      <c r="A28" s="21" t="s">
        <v>112</v>
      </c>
      <c r="B28" s="29" t="s">
        <v>40</v>
      </c>
      <c r="C28" s="92">
        <v>-6.4990409670093001</v>
      </c>
      <c r="D28" s="92">
        <v>-8.0489999999999995</v>
      </c>
      <c r="E28" s="92">
        <f t="shared" si="0"/>
        <v>1.5499590329906994</v>
      </c>
      <c r="G28" s="204">
        <f t="shared" si="1"/>
        <v>-7.1565576141528586E-2</v>
      </c>
      <c r="H28" s="205">
        <f t="shared" ref="H28:H35" si="4">IFERROR(($C:$C-$N:$N),"N/A")</f>
        <v>0.50095903299069988</v>
      </c>
      <c r="J28" s="204" t="str">
        <f t="shared" si="2"/>
        <v>n.m.</v>
      </c>
      <c r="K28" s="205">
        <f t="shared" si="3"/>
        <v>8.5499590329906994</v>
      </c>
      <c r="M28" s="213">
        <v>19</v>
      </c>
      <c r="N28" s="92">
        <v>-7</v>
      </c>
      <c r="O28" s="92">
        <v>0</v>
      </c>
      <c r="P28" s="92">
        <v>5</v>
      </c>
      <c r="Q28" s="92">
        <v>-121</v>
      </c>
    </row>
    <row r="29" spans="1:19">
      <c r="A29" s="21" t="s">
        <v>113</v>
      </c>
      <c r="B29" s="29" t="s">
        <v>42</v>
      </c>
      <c r="C29" s="92">
        <v>0</v>
      </c>
      <c r="D29" s="92">
        <v>0</v>
      </c>
      <c r="E29" s="92">
        <f t="shared" si="0"/>
        <v>0</v>
      </c>
      <c r="G29" s="204" t="str">
        <f t="shared" si="1"/>
        <v>n.m.</v>
      </c>
      <c r="H29" s="205">
        <f t="shared" si="4"/>
        <v>0</v>
      </c>
      <c r="J29" s="204" t="str">
        <f t="shared" si="2"/>
        <v>n.m.</v>
      </c>
      <c r="K29" s="205">
        <f t="shared" si="3"/>
        <v>0</v>
      </c>
      <c r="M29" s="213">
        <v>18</v>
      </c>
      <c r="N29" s="92">
        <v>0</v>
      </c>
      <c r="O29" s="92">
        <v>0</v>
      </c>
      <c r="P29" s="92">
        <v>1</v>
      </c>
      <c r="Q29" s="92">
        <v>0</v>
      </c>
    </row>
    <row r="30" spans="1:19">
      <c r="A30" s="23" t="s">
        <v>114</v>
      </c>
      <c r="B30" s="28" t="s">
        <v>44</v>
      </c>
      <c r="C30" s="89">
        <v>2773.1507348807299</v>
      </c>
      <c r="D30" s="89">
        <v>-38.924940509999999</v>
      </c>
      <c r="E30" s="89">
        <f t="shared" si="0"/>
        <v>2812.0756753907299</v>
      </c>
      <c r="G30" s="202">
        <f t="shared" si="1"/>
        <v>0.19480858891888397</v>
      </c>
      <c r="H30" s="203">
        <f t="shared" si="4"/>
        <v>452.15073488072994</v>
      </c>
      <c r="J30" s="202">
        <f t="shared" si="2"/>
        <v>0.21157935174094344</v>
      </c>
      <c r="K30" s="203">
        <f t="shared" si="3"/>
        <v>491.07567539072988</v>
      </c>
      <c r="M30" s="212">
        <v>19</v>
      </c>
      <c r="N30" s="89">
        <v>2321</v>
      </c>
      <c r="O30" s="89">
        <v>2327</v>
      </c>
      <c r="P30" s="89">
        <v>2666</v>
      </c>
      <c r="Q30" s="89">
        <v>1860</v>
      </c>
    </row>
    <row r="31" spans="1:19">
      <c r="A31" s="21" t="s">
        <v>46</v>
      </c>
      <c r="B31" s="29" t="s">
        <v>46</v>
      </c>
      <c r="C31" s="92">
        <v>-610.48429737863205</v>
      </c>
      <c r="D31" s="92">
        <v>4.6881028209000011</v>
      </c>
      <c r="E31" s="92">
        <f t="shared" si="0"/>
        <v>-615.17240019953204</v>
      </c>
      <c r="G31" s="204">
        <f t="shared" si="1"/>
        <v>4.0007320917601508E-2</v>
      </c>
      <c r="H31" s="205">
        <f t="shared" si="4"/>
        <v>-23.48429737863205</v>
      </c>
      <c r="J31" s="204">
        <f t="shared" si="2"/>
        <v>4.7993867460872197E-2</v>
      </c>
      <c r="K31" s="205">
        <f t="shared" si="3"/>
        <v>-28.172400199532035</v>
      </c>
      <c r="M31" s="213">
        <v>19</v>
      </c>
      <c r="N31" s="92">
        <v>-587</v>
      </c>
      <c r="O31" s="92">
        <v>-591</v>
      </c>
      <c r="P31" s="92">
        <v>-441</v>
      </c>
      <c r="Q31" s="92">
        <v>-661</v>
      </c>
    </row>
    <row r="32" spans="1:19">
      <c r="A32" s="21" t="s">
        <v>115</v>
      </c>
      <c r="B32" s="29" t="s">
        <v>48</v>
      </c>
      <c r="C32" s="92">
        <v>0</v>
      </c>
      <c r="D32" s="92">
        <v>0</v>
      </c>
      <c r="E32" s="92">
        <f t="shared" si="0"/>
        <v>0</v>
      </c>
      <c r="G32" s="204" t="str">
        <f t="shared" si="1"/>
        <v>n.m.</v>
      </c>
      <c r="H32" s="205">
        <f t="shared" si="4"/>
        <v>0</v>
      </c>
      <c r="J32" s="204" t="str">
        <f t="shared" si="2"/>
        <v>n.m.</v>
      </c>
      <c r="K32" s="205">
        <f t="shared" si="3"/>
        <v>0</v>
      </c>
      <c r="M32" s="213">
        <v>19</v>
      </c>
      <c r="N32" s="92">
        <v>0</v>
      </c>
      <c r="O32" s="92">
        <v>0</v>
      </c>
      <c r="P32" s="92">
        <v>2</v>
      </c>
      <c r="Q32" s="92">
        <v>-1</v>
      </c>
    </row>
    <row r="33" spans="1:17">
      <c r="A33" s="23" t="s">
        <v>116</v>
      </c>
      <c r="B33" s="28" t="s">
        <v>50</v>
      </c>
      <c r="C33" s="89">
        <v>2162.66643750209</v>
      </c>
      <c r="D33" s="89">
        <v>-34.2368376891</v>
      </c>
      <c r="E33" s="89">
        <f t="shared" si="0"/>
        <v>2196.90327519119</v>
      </c>
      <c r="G33" s="202">
        <f t="shared" si="1"/>
        <v>0.24721247837490767</v>
      </c>
      <c r="H33" s="203">
        <f t="shared" si="4"/>
        <v>428.66643750209005</v>
      </c>
      <c r="J33" s="202">
        <f t="shared" si="2"/>
        <v>0.26695690610795264</v>
      </c>
      <c r="K33" s="203">
        <f t="shared" si="3"/>
        <v>462.90327519119</v>
      </c>
      <c r="M33" s="212">
        <v>19</v>
      </c>
      <c r="N33" s="89">
        <v>1734</v>
      </c>
      <c r="O33" s="89">
        <v>1754</v>
      </c>
      <c r="P33" s="89">
        <v>2012</v>
      </c>
      <c r="Q33" s="89">
        <v>1420</v>
      </c>
    </row>
    <row r="34" spans="1:17">
      <c r="A34" s="21" t="s">
        <v>117</v>
      </c>
      <c r="B34" s="29" t="s">
        <v>52</v>
      </c>
      <c r="C34" s="92">
        <v>-259.36508365456302</v>
      </c>
      <c r="D34" s="92">
        <v>4.5351098956636013</v>
      </c>
      <c r="E34" s="92">
        <f t="shared" si="0"/>
        <v>-263.90019355022662</v>
      </c>
      <c r="G34" s="204">
        <f t="shared" si="1"/>
        <v>2.1122376592767722E-2</v>
      </c>
      <c r="H34" s="205">
        <f t="shared" si="4"/>
        <v>-5.3650836545630227</v>
      </c>
      <c r="J34" s="204">
        <f t="shared" si="2"/>
        <v>3.8977139961522189E-2</v>
      </c>
      <c r="K34" s="205">
        <f t="shared" si="3"/>
        <v>-9.9001935502266178</v>
      </c>
      <c r="M34" s="213">
        <v>19</v>
      </c>
      <c r="N34" s="92">
        <v>-254</v>
      </c>
      <c r="O34" s="92">
        <v>-255</v>
      </c>
      <c r="P34" s="92">
        <v>-235</v>
      </c>
      <c r="Q34" s="92">
        <v>-292</v>
      </c>
    </row>
    <row r="35" spans="1:17">
      <c r="A35" s="23" t="s">
        <v>118</v>
      </c>
      <c r="B35" s="36" t="s">
        <v>54</v>
      </c>
      <c r="C35" s="90">
        <v>1903.30135384753</v>
      </c>
      <c r="D35" s="90">
        <v>-29.701727793436397</v>
      </c>
      <c r="E35" s="90">
        <f>(C35-D35)</f>
        <v>1933.0030816409665</v>
      </c>
      <c r="G35" s="208">
        <f t="shared" si="1"/>
        <v>0.28601442827535806</v>
      </c>
      <c r="H35" s="209">
        <f t="shared" si="4"/>
        <v>423.30135384752998</v>
      </c>
      <c r="J35" s="208">
        <f t="shared" si="2"/>
        <v>0.30608316327092333</v>
      </c>
      <c r="K35" s="209">
        <f t="shared" si="3"/>
        <v>453.00308164096646</v>
      </c>
      <c r="M35" s="215">
        <v>19</v>
      </c>
      <c r="N35" s="90">
        <v>1480</v>
      </c>
      <c r="O35" s="90">
        <v>1504</v>
      </c>
      <c r="P35" s="90">
        <v>1758</v>
      </c>
      <c r="Q35" s="90">
        <v>1164</v>
      </c>
    </row>
    <row r="36" spans="1:17">
      <c r="A36" s="23" t="s">
        <v>400</v>
      </c>
      <c r="B36" s="36" t="s">
        <v>401</v>
      </c>
      <c r="C36" s="198"/>
      <c r="D36" s="198"/>
      <c r="E36" s="90">
        <f>E35</f>
        <v>1933.0030816409665</v>
      </c>
      <c r="G36" s="198"/>
      <c r="H36" s="198"/>
      <c r="J36" s="198"/>
      <c r="K36" s="211"/>
      <c r="M36" s="216"/>
      <c r="N36" s="197"/>
      <c r="O36" s="217"/>
      <c r="P36" s="217"/>
      <c r="Q36" s="217"/>
    </row>
    <row r="37" spans="1:17">
      <c r="A37" s="21"/>
      <c r="B37" s="21"/>
    </row>
    <row r="38" spans="1:17">
      <c r="A38" s="178" t="s">
        <v>402</v>
      </c>
      <c r="B38" s="178"/>
    </row>
    <row r="39" spans="1:17">
      <c r="A39" s="21"/>
      <c r="B39" s="21"/>
    </row>
    <row r="40" spans="1:17">
      <c r="A40" s="21"/>
      <c r="B40" s="21"/>
    </row>
    <row r="41" spans="1:17">
      <c r="A41" s="21"/>
      <c r="B41" s="21"/>
    </row>
    <row r="42" spans="1:17">
      <c r="A42" s="21"/>
    </row>
    <row r="43" spans="1:17" ht="16.5" thickBot="1">
      <c r="A43" s="21"/>
      <c r="B43" s="24" t="s">
        <v>119</v>
      </c>
      <c r="C43" s="87"/>
      <c r="D43" s="229"/>
      <c r="E43" s="87"/>
      <c r="F43" s="87"/>
      <c r="G43" s="192"/>
      <c r="H43" s="87"/>
      <c r="I43" s="87"/>
      <c r="J43" s="192"/>
      <c r="K43" s="87"/>
      <c r="L43" s="87"/>
      <c r="M43" s="87"/>
      <c r="N43" s="87"/>
      <c r="O43" s="87"/>
      <c r="P43" s="87"/>
      <c r="Q43" s="87"/>
    </row>
    <row r="44" spans="1:17" ht="15.75">
      <c r="A44" s="21"/>
      <c r="B44" s="179"/>
    </row>
    <row r="45" spans="1:17">
      <c r="A45" s="21"/>
      <c r="B45" s="180"/>
      <c r="C45" s="180" t="str">
        <f>C$18</f>
        <v>Stated</v>
      </c>
      <c r="D45" s="193" t="str">
        <f>D$18</f>
        <v>Specific items</v>
      </c>
      <c r="E45" s="180" t="str">
        <f>E$18</f>
        <v>Underlying</v>
      </c>
      <c r="G45" s="248" t="str">
        <f>G$18</f>
        <v>Stated vs. MEAN</v>
      </c>
      <c r="H45" s="200"/>
      <c r="I45" s="85"/>
      <c r="J45" s="248" t="str">
        <f>J$18</f>
        <v>Underlying vs. MEAN</v>
      </c>
      <c r="K45" s="200"/>
      <c r="L45" s="85"/>
      <c r="M45" s="185"/>
      <c r="N45" s="180" t="s">
        <v>425</v>
      </c>
      <c r="O45" s="180" t="str">
        <f>O$18</f>
        <v>MEDIAN</v>
      </c>
      <c r="P45" s="180" t="str">
        <f>P$18</f>
        <v>MAX</v>
      </c>
      <c r="Q45" s="180" t="str">
        <f>Q$18</f>
        <v>MIN</v>
      </c>
    </row>
    <row r="46" spans="1:17">
      <c r="A46" s="21"/>
      <c r="B46" s="25" t="str">
        <f>B$19</f>
        <v>€m</v>
      </c>
      <c r="C46" s="58" t="str">
        <f>C$19</f>
        <v>Q1-24</v>
      </c>
      <c r="D46" s="195" t="str">
        <f>D$19</f>
        <v>Q1-24</v>
      </c>
      <c r="E46" s="58" t="str">
        <f>E$19</f>
        <v>Q1-24</v>
      </c>
      <c r="G46" s="201" t="str">
        <f>G$19</f>
        <v>(%)</v>
      </c>
      <c r="H46" s="58" t="str">
        <f>H$19</f>
        <v>€m</v>
      </c>
      <c r="I46" s="85"/>
      <c r="J46" s="201" t="str">
        <f>J$19</f>
        <v>(%)</v>
      </c>
      <c r="K46" s="58" t="str">
        <f>K$19</f>
        <v>€m</v>
      </c>
      <c r="L46" s="85"/>
      <c r="M46" s="185" t="str">
        <f>M$19</f>
        <v>#</v>
      </c>
      <c r="N46" s="58" t="str">
        <f>N$19</f>
        <v>1T24</v>
      </c>
      <c r="O46" s="58" t="str">
        <f>O$19</f>
        <v>1T24</v>
      </c>
      <c r="P46" s="58" t="str">
        <f>P$19</f>
        <v>1T24</v>
      </c>
      <c r="Q46" s="58" t="str">
        <f>Q$19</f>
        <v>1T24</v>
      </c>
    </row>
    <row r="47" spans="1:17">
      <c r="A47" s="21"/>
      <c r="B47" s="26"/>
      <c r="C47" s="85"/>
      <c r="D47" s="21"/>
      <c r="E47" s="85"/>
      <c r="G47" s="191"/>
      <c r="H47" s="85"/>
      <c r="I47" s="85"/>
      <c r="J47" s="191"/>
      <c r="K47" s="85"/>
      <c r="L47" s="85"/>
      <c r="M47" s="85"/>
      <c r="N47" s="85"/>
      <c r="O47" s="85"/>
      <c r="P47" s="85"/>
      <c r="Q47" s="85"/>
    </row>
    <row r="48" spans="1:17">
      <c r="A48" s="21" t="s">
        <v>120</v>
      </c>
      <c r="B48" s="28" t="s">
        <v>26</v>
      </c>
      <c r="C48" s="89">
        <v>1789.3473859729199</v>
      </c>
      <c r="D48" s="196">
        <v>0</v>
      </c>
      <c r="E48" s="60">
        <f t="shared" ref="E48:E61" si="5">(C48-D48)</f>
        <v>1789.3473859729199</v>
      </c>
      <c r="G48" s="202">
        <f t="shared" ref="G48:G61" si="6">IF(ISERROR(C48/N48-1),IF($B$2="FR","ns","n.m."),IF(C48/N48-1&gt;100%,"x "&amp;(ROUND(C48/N48,1)),IF(C48/N48-1&lt;-100%,IF($B$2="FR","ns","n.m."),C48/N48-1)))</f>
        <v>3.1324141771135405E-2</v>
      </c>
      <c r="H48" s="203">
        <f>IFERROR(($C:$C-$N:$N),"N/A")</f>
        <v>54.347385972919938</v>
      </c>
      <c r="I48" s="85"/>
      <c r="J48" s="202">
        <f>IF(ISERROR((C48-D48)/N48-1),IF($B$2="FR","ns","n.m."),IF((C48-D48)/N48-1&gt;100%,"x "&amp;(ROUND((C48-D48)/N48,1)),IF((C48-D48)/N48-1&lt;-100%,IF($B$2="FR","ns","n.m."),(C48-D48)/N48-1)))</f>
        <v>3.1324141771135405E-2</v>
      </c>
      <c r="K48" s="203">
        <f>IFERROR(($C:$C-$D:$D-$N:$N),"N/A")</f>
        <v>54.347385972919938</v>
      </c>
      <c r="L48" s="85"/>
      <c r="M48" s="212">
        <v>19</v>
      </c>
      <c r="N48" s="60">
        <v>1735</v>
      </c>
      <c r="O48" s="60">
        <v>1739</v>
      </c>
      <c r="P48" s="60">
        <v>1840</v>
      </c>
      <c r="Q48" s="60">
        <v>1640</v>
      </c>
    </row>
    <row r="49" spans="1:17">
      <c r="A49" s="21" t="s">
        <v>121</v>
      </c>
      <c r="B49" s="29" t="s">
        <v>28</v>
      </c>
      <c r="C49" s="92">
        <v>-754.19162918631002</v>
      </c>
      <c r="D49" s="96">
        <v>0</v>
      </c>
      <c r="E49" s="92">
        <f>(C49-D49-D50)</f>
        <v>-754.19162918631002</v>
      </c>
      <c r="G49" s="204">
        <f t="shared" si="6"/>
        <v>1.5062757989650066E-2</v>
      </c>
      <c r="H49" s="205">
        <f>IFERROR(($C:$C-$N:$N),"N/A")</f>
        <v>-11.191629186310024</v>
      </c>
      <c r="I49" s="85"/>
      <c r="J49" s="204">
        <f>IF(ISERROR(E49/N49-1),IF($B$2="FR","ns","n.m."),IF(E49/N49-1&gt;100%,"x "&amp;(ROUND(E49/N49,1)),IF(E49/N49-1&lt;-100%,IF(B2="FR","ns","n.m."),E49/N49-1)))</f>
        <v>1.5062757989650066E-2</v>
      </c>
      <c r="K49" s="205">
        <f>IFERROR(($E:$E-$N:$N),"N/A")</f>
        <v>-11.191629186310024</v>
      </c>
      <c r="L49" s="85"/>
      <c r="M49" s="213">
        <v>19</v>
      </c>
      <c r="N49" s="92">
        <v>-743</v>
      </c>
      <c r="O49" s="92">
        <v>-738</v>
      </c>
      <c r="P49" s="92">
        <v>-726</v>
      </c>
      <c r="Q49" s="92">
        <v>-789</v>
      </c>
    </row>
    <row r="50" spans="1:17">
      <c r="A50" s="177" t="s">
        <v>122</v>
      </c>
      <c r="B50" s="31" t="s">
        <v>30</v>
      </c>
      <c r="C50" s="96">
        <v>0</v>
      </c>
      <c r="D50" s="96">
        <v>0</v>
      </c>
      <c r="E50" s="96">
        <f t="shared" si="5"/>
        <v>0</v>
      </c>
      <c r="G50" s="206" t="str">
        <f t="shared" si="6"/>
        <v>n.m.</v>
      </c>
      <c r="H50" s="207"/>
      <c r="I50" s="21"/>
      <c r="J50" s="206"/>
      <c r="K50" s="207"/>
      <c r="L50" s="21"/>
      <c r="M50" s="214"/>
      <c r="N50" s="166"/>
      <c r="O50" s="166"/>
      <c r="P50" s="166"/>
      <c r="Q50" s="166"/>
    </row>
    <row r="51" spans="1:17">
      <c r="A51" s="21" t="s">
        <v>123</v>
      </c>
      <c r="B51" s="28" t="s">
        <v>32</v>
      </c>
      <c r="C51" s="60">
        <v>1035.15575678661</v>
      </c>
      <c r="D51" s="218">
        <v>0</v>
      </c>
      <c r="E51" s="60">
        <f t="shared" si="5"/>
        <v>1035.15575678661</v>
      </c>
      <c r="G51" s="202">
        <f t="shared" si="6"/>
        <v>4.350378708327618E-2</v>
      </c>
      <c r="H51" s="203">
        <f t="shared" ref="H51:H61" si="7">IFERROR(($C:$C-$N:$N),"N/A")</f>
        <v>43.155756786610027</v>
      </c>
      <c r="I51" s="85"/>
      <c r="J51" s="202">
        <f t="shared" ref="J51:J61" si="8">IF(ISERROR((C51-D51)/N51-1),IF($B$2="FR","ns","n.m."),IF((C51-D51)/N51-1&gt;100%,"x "&amp;(ROUND((C51-D51)/N51,1)),IF((C51-D51)/N51-1&lt;-100%,IF($B$2="FR","ns","n.m."),(C51-D51)/N51-1)))</f>
        <v>4.350378708327618E-2</v>
      </c>
      <c r="K51" s="203">
        <f t="shared" ref="K51:K61" si="9">IFERROR(($C:$C-$D:$D-$N:$N),"N/A")</f>
        <v>43.155756786610027</v>
      </c>
      <c r="L51" s="85"/>
      <c r="M51" s="212">
        <v>19</v>
      </c>
      <c r="N51" s="60">
        <v>992</v>
      </c>
      <c r="O51" s="60">
        <v>998</v>
      </c>
      <c r="P51" s="60">
        <v>1054</v>
      </c>
      <c r="Q51" s="60">
        <v>912</v>
      </c>
    </row>
    <row r="52" spans="1:17">
      <c r="A52" s="21" t="s">
        <v>124</v>
      </c>
      <c r="B52" s="29" t="s">
        <v>34</v>
      </c>
      <c r="C52" s="98">
        <v>-2.7846371400885102</v>
      </c>
      <c r="D52" s="64">
        <v>0</v>
      </c>
      <c r="E52" s="98">
        <f t="shared" si="5"/>
        <v>-2.7846371400885102</v>
      </c>
      <c r="G52" s="204">
        <f t="shared" si="6"/>
        <v>-7.1787619970496652E-2</v>
      </c>
      <c r="H52" s="205">
        <f t="shared" si="7"/>
        <v>0.21536285991148985</v>
      </c>
      <c r="I52" s="85"/>
      <c r="J52" s="204">
        <f t="shared" si="8"/>
        <v>-7.1787619970496652E-2</v>
      </c>
      <c r="K52" s="205">
        <f t="shared" si="9"/>
        <v>0.21536285991148985</v>
      </c>
      <c r="L52" s="85"/>
      <c r="M52" s="213">
        <v>19</v>
      </c>
      <c r="N52" s="98">
        <v>-3</v>
      </c>
      <c r="O52" s="98">
        <v>-4</v>
      </c>
      <c r="P52" s="98">
        <v>0</v>
      </c>
      <c r="Q52" s="98">
        <v>-10</v>
      </c>
    </row>
    <row r="53" spans="1:17">
      <c r="A53" s="21" t="s">
        <v>125</v>
      </c>
      <c r="B53" s="29" t="s">
        <v>38</v>
      </c>
      <c r="C53" s="98">
        <v>28.637764832485502</v>
      </c>
      <c r="D53" s="64">
        <v>0</v>
      </c>
      <c r="E53" s="98">
        <f t="shared" si="5"/>
        <v>28.637764832485502</v>
      </c>
      <c r="G53" s="204">
        <f t="shared" si="6"/>
        <v>0.14551059329942007</v>
      </c>
      <c r="H53" s="205">
        <f t="shared" si="7"/>
        <v>3.6377648324855016</v>
      </c>
      <c r="I53" s="85"/>
      <c r="J53" s="204">
        <f t="shared" si="8"/>
        <v>0.14551059329942007</v>
      </c>
      <c r="K53" s="205">
        <f t="shared" si="9"/>
        <v>3.6377648324855016</v>
      </c>
      <c r="L53" s="85"/>
      <c r="M53" s="213">
        <v>19</v>
      </c>
      <c r="N53" s="98">
        <v>25</v>
      </c>
      <c r="O53" s="98">
        <v>26</v>
      </c>
      <c r="P53" s="98">
        <v>29</v>
      </c>
      <c r="Q53" s="98">
        <v>19</v>
      </c>
    </row>
    <row r="54" spans="1:17">
      <c r="A54" s="21" t="s">
        <v>126</v>
      </c>
      <c r="B54" s="29" t="s">
        <v>40</v>
      </c>
      <c r="C54" s="98">
        <v>-7.8995524410149596</v>
      </c>
      <c r="D54" s="64">
        <v>-8.0489999999999995</v>
      </c>
      <c r="E54" s="98">
        <f t="shared" si="5"/>
        <v>0.14944755898503992</v>
      </c>
      <c r="G54" s="204">
        <f t="shared" si="6"/>
        <v>0.57991048820299196</v>
      </c>
      <c r="H54" s="205">
        <f t="shared" si="7"/>
        <v>-2.8995524410149596</v>
      </c>
      <c r="I54" s="85"/>
      <c r="J54" s="204" t="str">
        <f t="shared" si="8"/>
        <v>n.m.</v>
      </c>
      <c r="K54" s="205">
        <f t="shared" si="9"/>
        <v>5.1494475589850399</v>
      </c>
      <c r="L54" s="85"/>
      <c r="M54" s="213">
        <v>18</v>
      </c>
      <c r="N54" s="98">
        <v>-5</v>
      </c>
      <c r="O54" s="98">
        <v>0</v>
      </c>
      <c r="P54" s="98">
        <v>1</v>
      </c>
      <c r="Q54" s="98">
        <v>-71</v>
      </c>
    </row>
    <row r="55" spans="1:17">
      <c r="A55" s="21" t="s">
        <v>127</v>
      </c>
      <c r="B55" s="29" t="s">
        <v>42</v>
      </c>
      <c r="C55" s="98">
        <v>0</v>
      </c>
      <c r="D55" s="64">
        <v>0</v>
      </c>
      <c r="E55" s="98">
        <f t="shared" si="5"/>
        <v>0</v>
      </c>
      <c r="G55" s="204" t="str">
        <f t="shared" si="6"/>
        <v>n.m.</v>
      </c>
      <c r="H55" s="205">
        <f t="shared" si="7"/>
        <v>0</v>
      </c>
      <c r="I55" s="85"/>
      <c r="J55" s="204" t="str">
        <f t="shared" si="8"/>
        <v>n.m.</v>
      </c>
      <c r="K55" s="205">
        <f t="shared" si="9"/>
        <v>0</v>
      </c>
      <c r="L55" s="85"/>
      <c r="M55" s="213">
        <v>17</v>
      </c>
      <c r="N55" s="98">
        <v>0</v>
      </c>
      <c r="O55" s="98">
        <v>0</v>
      </c>
      <c r="P55" s="98">
        <v>0</v>
      </c>
      <c r="Q55" s="98">
        <v>0</v>
      </c>
    </row>
    <row r="56" spans="1:17">
      <c r="A56" s="21" t="s">
        <v>128</v>
      </c>
      <c r="B56" s="28" t="s">
        <v>44</v>
      </c>
      <c r="C56" s="60">
        <v>1053.10933203799</v>
      </c>
      <c r="D56" s="218">
        <v>-8.0489999999999995</v>
      </c>
      <c r="E56" s="60">
        <f t="shared" si="5"/>
        <v>1061.15833203799</v>
      </c>
      <c r="G56" s="202">
        <f t="shared" si="6"/>
        <v>4.3715889036660016E-2</v>
      </c>
      <c r="H56" s="203">
        <f t="shared" si="7"/>
        <v>44.109332037990043</v>
      </c>
      <c r="I56" s="85"/>
      <c r="J56" s="202">
        <f t="shared" si="8"/>
        <v>5.1693094190277566E-2</v>
      </c>
      <c r="K56" s="203">
        <f t="shared" si="9"/>
        <v>52.158332037990021</v>
      </c>
      <c r="L56" s="85"/>
      <c r="M56" s="212">
        <v>19</v>
      </c>
      <c r="N56" s="60">
        <v>1009</v>
      </c>
      <c r="O56" s="60">
        <v>1006</v>
      </c>
      <c r="P56" s="60">
        <v>1054</v>
      </c>
      <c r="Q56" s="60">
        <v>934</v>
      </c>
    </row>
    <row r="57" spans="1:17">
      <c r="A57" s="21" t="s">
        <v>129</v>
      </c>
      <c r="B57" s="29" t="s">
        <v>46</v>
      </c>
      <c r="C57" s="72">
        <v>-219.54458813187699</v>
      </c>
      <c r="D57" s="219">
        <v>2.0790566999999998</v>
      </c>
      <c r="E57" s="72">
        <f t="shared" si="5"/>
        <v>-221.62364483187699</v>
      </c>
      <c r="G57" s="204">
        <f t="shared" si="6"/>
        <v>-7.7543747345054648E-2</v>
      </c>
      <c r="H57" s="205">
        <f t="shared" si="7"/>
        <v>18.455411868123008</v>
      </c>
      <c r="I57" s="85"/>
      <c r="J57" s="204">
        <f t="shared" si="8"/>
        <v>-6.8808214992113537E-2</v>
      </c>
      <c r="K57" s="205">
        <f t="shared" si="9"/>
        <v>16.376355168123013</v>
      </c>
      <c r="L57" s="85"/>
      <c r="M57" s="213">
        <v>19</v>
      </c>
      <c r="N57" s="72">
        <v>-238</v>
      </c>
      <c r="O57" s="72">
        <v>-235</v>
      </c>
      <c r="P57" s="72">
        <v>-214</v>
      </c>
      <c r="Q57" s="72">
        <v>-276</v>
      </c>
    </row>
    <row r="58" spans="1:17">
      <c r="A58" s="21" t="s">
        <v>130</v>
      </c>
      <c r="B58" s="29" t="s">
        <v>48</v>
      </c>
      <c r="C58" s="98">
        <v>0</v>
      </c>
      <c r="D58" s="64">
        <v>0</v>
      </c>
      <c r="E58" s="98">
        <f t="shared" si="5"/>
        <v>0</v>
      </c>
      <c r="G58" s="204" t="str">
        <f t="shared" si="6"/>
        <v>n.m.</v>
      </c>
      <c r="H58" s="205">
        <f t="shared" si="7"/>
        <v>0</v>
      </c>
      <c r="I58" s="85"/>
      <c r="J58" s="204" t="str">
        <f t="shared" si="8"/>
        <v>n.m.</v>
      </c>
      <c r="K58" s="205">
        <f t="shared" si="9"/>
        <v>0</v>
      </c>
      <c r="L58" s="85"/>
      <c r="M58" s="213">
        <v>18</v>
      </c>
      <c r="N58" s="98">
        <v>0</v>
      </c>
      <c r="O58" s="98">
        <v>0</v>
      </c>
      <c r="P58" s="98">
        <v>0</v>
      </c>
      <c r="Q58" s="98">
        <v>0</v>
      </c>
    </row>
    <row r="59" spans="1:17">
      <c r="A59" s="21" t="s">
        <v>131</v>
      </c>
      <c r="B59" s="28" t="s">
        <v>50</v>
      </c>
      <c r="C59" s="60">
        <v>833.564743906118</v>
      </c>
      <c r="D59" s="218">
        <v>-5.9699432999999997</v>
      </c>
      <c r="E59" s="60">
        <f t="shared" si="5"/>
        <v>839.53468720611795</v>
      </c>
      <c r="G59" s="202">
        <f t="shared" si="6"/>
        <v>8.1147527764096061E-2</v>
      </c>
      <c r="H59" s="203">
        <f t="shared" si="7"/>
        <v>62.564743906117997</v>
      </c>
      <c r="I59" s="85"/>
      <c r="J59" s="202">
        <f t="shared" si="8"/>
        <v>8.8890644884718428E-2</v>
      </c>
      <c r="K59" s="203">
        <f t="shared" si="9"/>
        <v>68.534687206117951</v>
      </c>
      <c r="L59" s="85"/>
      <c r="M59" s="212">
        <v>19</v>
      </c>
      <c r="N59" s="60">
        <v>771</v>
      </c>
      <c r="O59" s="60">
        <v>775</v>
      </c>
      <c r="P59" s="60">
        <v>805</v>
      </c>
      <c r="Q59" s="60">
        <v>699</v>
      </c>
    </row>
    <row r="60" spans="1:17">
      <c r="A60" s="21" t="s">
        <v>132</v>
      </c>
      <c r="B60" s="29" t="s">
        <v>52</v>
      </c>
      <c r="C60" s="98">
        <v>-117.236912912511</v>
      </c>
      <c r="D60" s="64">
        <v>0.13300000000000001</v>
      </c>
      <c r="E60" s="98">
        <f t="shared" si="5"/>
        <v>-117.369912912511</v>
      </c>
      <c r="G60" s="204">
        <f t="shared" si="6"/>
        <v>-4.6854366564951233E-2</v>
      </c>
      <c r="H60" s="205">
        <f t="shared" si="7"/>
        <v>5.7630870874889979</v>
      </c>
      <c r="I60" s="85"/>
      <c r="J60" s="204">
        <f t="shared" si="8"/>
        <v>-4.5773065751943065E-2</v>
      </c>
      <c r="K60" s="205">
        <f t="shared" si="9"/>
        <v>5.6300870874890023</v>
      </c>
      <c r="L60" s="85"/>
      <c r="M60" s="213">
        <v>19</v>
      </c>
      <c r="N60" s="98">
        <v>-123</v>
      </c>
      <c r="O60" s="98">
        <v>-122</v>
      </c>
      <c r="P60" s="98">
        <v>-105</v>
      </c>
      <c r="Q60" s="98">
        <v>-139</v>
      </c>
    </row>
    <row r="61" spans="1:17">
      <c r="A61" s="21" t="s">
        <v>133</v>
      </c>
      <c r="B61" s="36" t="s">
        <v>54</v>
      </c>
      <c r="C61" s="61">
        <v>716.32783099360597</v>
      </c>
      <c r="D61" s="220">
        <v>-5.8369432999999997</v>
      </c>
      <c r="E61" s="61">
        <f t="shared" si="5"/>
        <v>722.164774293606</v>
      </c>
      <c r="G61" s="208">
        <f t="shared" si="6"/>
        <v>0.10374087980524793</v>
      </c>
      <c r="H61" s="209">
        <f t="shared" si="7"/>
        <v>67.327830993605971</v>
      </c>
      <c r="I61" s="85"/>
      <c r="J61" s="208">
        <f t="shared" si="8"/>
        <v>0.1127346291118736</v>
      </c>
      <c r="K61" s="209">
        <f t="shared" si="9"/>
        <v>73.164774293606001</v>
      </c>
      <c r="L61" s="85"/>
      <c r="M61" s="215">
        <v>19</v>
      </c>
      <c r="N61" s="61">
        <v>649</v>
      </c>
      <c r="O61" s="61">
        <v>649</v>
      </c>
      <c r="P61" s="61">
        <v>687</v>
      </c>
      <c r="Q61" s="61">
        <v>594</v>
      </c>
    </row>
    <row r="62" spans="1:17">
      <c r="A62" s="178" t="s">
        <v>402</v>
      </c>
      <c r="B62" s="178"/>
      <c r="C62" s="221"/>
      <c r="D62" s="222" t="s">
        <v>639</v>
      </c>
      <c r="E62" s="221"/>
      <c r="G62" s="249"/>
      <c r="H62" s="250"/>
      <c r="I62" s="250"/>
      <c r="J62" s="249"/>
      <c r="K62" s="250"/>
      <c r="L62" s="250"/>
      <c r="M62" s="221"/>
      <c r="N62" s="221"/>
      <c r="O62" s="221"/>
      <c r="P62" s="221"/>
      <c r="Q62" s="221"/>
    </row>
    <row r="63" spans="1:17" ht="16.5" thickBot="1">
      <c r="A63" s="21"/>
      <c r="B63" s="99" t="s">
        <v>134</v>
      </c>
      <c r="C63" s="100"/>
      <c r="D63" s="223"/>
      <c r="E63" s="100"/>
      <c r="G63" s="251"/>
      <c r="H63" s="100"/>
      <c r="I63" s="100"/>
      <c r="J63" s="251"/>
      <c r="K63" s="100"/>
      <c r="L63" s="100"/>
      <c r="M63" s="100"/>
      <c r="N63" s="100"/>
      <c r="O63" s="100"/>
      <c r="P63" s="100"/>
      <c r="Q63" s="100"/>
    </row>
    <row r="64" spans="1:17" ht="15.75">
      <c r="A64" s="21"/>
      <c r="B64" s="181"/>
      <c r="C64" s="224"/>
      <c r="D64" s="105"/>
      <c r="E64" s="224"/>
      <c r="G64" s="252"/>
      <c r="H64" s="224"/>
      <c r="I64" s="224"/>
      <c r="J64" s="252"/>
      <c r="K64" s="224"/>
      <c r="L64" s="224"/>
      <c r="M64" s="224"/>
      <c r="N64" s="224"/>
      <c r="O64" s="224"/>
      <c r="P64" s="224"/>
      <c r="Q64" s="224"/>
    </row>
    <row r="65" spans="1:17">
      <c r="A65" s="21"/>
      <c r="B65" s="182"/>
      <c r="C65" s="182" t="str">
        <f>C$18</f>
        <v>Stated</v>
      </c>
      <c r="D65" s="225" t="str">
        <f>D$18</f>
        <v>Specific items</v>
      </c>
      <c r="E65" s="182" t="str">
        <f>E$18</f>
        <v>Underlying</v>
      </c>
      <c r="G65" s="253" t="str">
        <f>G$18</f>
        <v>Stated vs. MEAN</v>
      </c>
      <c r="H65" s="254"/>
      <c r="I65" s="85"/>
      <c r="J65" s="253" t="str">
        <f>J$18</f>
        <v>Underlying vs. MEAN</v>
      </c>
      <c r="K65" s="254"/>
      <c r="L65" s="85"/>
      <c r="M65" s="184"/>
      <c r="N65" s="102" t="str">
        <f>N$18</f>
        <v>MEAN</v>
      </c>
      <c r="O65" s="182" t="str">
        <f>O$18</f>
        <v>MEDIAN</v>
      </c>
      <c r="P65" s="182" t="str">
        <f>P$18</f>
        <v>MAX</v>
      </c>
      <c r="Q65" s="182" t="str">
        <f>Q$18</f>
        <v>MIN</v>
      </c>
    </row>
    <row r="66" spans="1:17">
      <c r="A66" s="21"/>
      <c r="B66" s="101" t="str">
        <f>B$19</f>
        <v>€m</v>
      </c>
      <c r="C66" s="102" t="str">
        <f>C$19</f>
        <v>Q1-24</v>
      </c>
      <c r="D66" s="226" t="str">
        <f>D$19</f>
        <v>Q1-24</v>
      </c>
      <c r="E66" s="102" t="str">
        <f>E$19</f>
        <v>Q1-24</v>
      </c>
      <c r="G66" s="255" t="str">
        <f>G$19</f>
        <v>(%)</v>
      </c>
      <c r="H66" s="102" t="str">
        <f>H$19</f>
        <v>€m</v>
      </c>
      <c r="I66" s="85"/>
      <c r="J66" s="255" t="str">
        <f>J$19</f>
        <v>(%)</v>
      </c>
      <c r="K66" s="102" t="str">
        <f>K$19</f>
        <v>€m</v>
      </c>
      <c r="L66" s="85"/>
      <c r="M66" s="182" t="str">
        <f>M$19</f>
        <v>#</v>
      </c>
      <c r="N66" s="102" t="str">
        <f>N$19</f>
        <v>1T24</v>
      </c>
      <c r="O66" s="102" t="str">
        <f>O$19</f>
        <v>1T24</v>
      </c>
      <c r="P66" s="102" t="str">
        <f>P$19</f>
        <v>1T24</v>
      </c>
      <c r="Q66" s="102" t="str">
        <f>Q$19</f>
        <v>1T24</v>
      </c>
    </row>
    <row r="67" spans="1:17">
      <c r="A67" s="21"/>
      <c r="B67" s="26"/>
      <c r="C67" s="85"/>
      <c r="D67" s="21"/>
      <c r="E67" s="85"/>
      <c r="G67" s="191"/>
      <c r="H67" s="85"/>
      <c r="I67" s="85"/>
      <c r="J67" s="191"/>
      <c r="K67" s="85"/>
      <c r="L67" s="85"/>
      <c r="M67" s="85"/>
      <c r="N67" s="85"/>
      <c r="O67" s="85"/>
      <c r="P67" s="85"/>
      <c r="Q67" s="85"/>
    </row>
    <row r="68" spans="1:17">
      <c r="A68" s="21" t="s">
        <v>135</v>
      </c>
      <c r="B68" s="28" t="s">
        <v>26</v>
      </c>
      <c r="C68" s="89">
        <v>722.01901565210096</v>
      </c>
      <c r="D68" s="196">
        <v>0</v>
      </c>
      <c r="E68" s="74">
        <f>(C68-D68)</f>
        <v>722.01901565210096</v>
      </c>
      <c r="G68" s="202">
        <f t="shared" ref="G68:G80" si="10">IF(ISERROR(C68/N68-1),IF($B$2="FR","ns","n.m."),IF(C68/N68-1&gt;100%,"x "&amp;(ROUND(C68/N68,1)),IF(C68/N68-1&lt;-100%,IF($B$2="FR","ns","n.m."),C68/N68-1)))</f>
        <v>7.6034300524740583E-2</v>
      </c>
      <c r="H68" s="203">
        <f t="shared" ref="H68:H80" si="11">IFERROR(($C:$C-$N:$N),"N/A")</f>
        <v>51.019015652100961</v>
      </c>
      <c r="I68" s="85"/>
      <c r="J68" s="202">
        <f t="shared" ref="J68:J80" si="12">IF(ISERROR((C68-D68)/N68-1),IF($B$2="FR","ns","n.m."),IF((C68-D68)/N68-1&gt;100%,"x "&amp;(ROUND((C68-D68)/N68,1)),IF((C68-D68)/N68-1&lt;-100%,IF($B$2="FR","ns","n.m."),(C68-D68)/N68-1)))</f>
        <v>7.6034300524740583E-2</v>
      </c>
      <c r="K68" s="203">
        <f t="shared" ref="K68:K80" si="13">IFERROR(($C:$C-$D:$D-$N:$N),"N/A")</f>
        <v>51.019015652100961</v>
      </c>
      <c r="L68" s="85"/>
      <c r="M68" s="212">
        <v>19</v>
      </c>
      <c r="N68" s="74">
        <v>671</v>
      </c>
      <c r="O68" s="74">
        <v>678</v>
      </c>
      <c r="P68" s="74">
        <v>720</v>
      </c>
      <c r="Q68" s="74">
        <v>622</v>
      </c>
    </row>
    <row r="69" spans="1:17">
      <c r="A69" s="21" t="s">
        <v>136</v>
      </c>
      <c r="B69" s="29" t="s">
        <v>28</v>
      </c>
      <c r="C69" s="72">
        <v>-91.3997764524442</v>
      </c>
      <c r="D69" s="219">
        <v>0</v>
      </c>
      <c r="E69" s="72">
        <f>(C69-D69)</f>
        <v>-91.3997764524442</v>
      </c>
      <c r="G69" s="204">
        <f t="shared" si="10"/>
        <v>0.10120212593306266</v>
      </c>
      <c r="H69" s="205">
        <f>IFERROR(($C:$C-$N:$N),"N/A")</f>
        <v>-8.3997764524442005</v>
      </c>
      <c r="I69" s="85"/>
      <c r="J69" s="204">
        <f>IF(ISERROR(E69/N69-1),IF($B$2="FR","ns","n.m."),IF(E69/N69-1&gt;100%,"x "&amp;(ROUND(E69/N69,1)),IF(E69/N69-1&lt;-100%,IF(B2="FR","ns","n.m."),E69/N69-1)))</f>
        <v>0.10120212593306266</v>
      </c>
      <c r="K69" s="205">
        <f>IFERROR(($E:$E-$N:$N),"N/A")</f>
        <v>-8.3997764524442005</v>
      </c>
      <c r="L69" s="85"/>
      <c r="M69" s="213">
        <v>19</v>
      </c>
      <c r="N69" s="72">
        <v>-83</v>
      </c>
      <c r="O69" s="72">
        <v>-84</v>
      </c>
      <c r="P69" s="72">
        <v>-74</v>
      </c>
      <c r="Q69" s="72">
        <v>-91</v>
      </c>
    </row>
    <row r="70" spans="1:17">
      <c r="A70" s="21" t="s">
        <v>137</v>
      </c>
      <c r="B70" s="28" t="s">
        <v>32</v>
      </c>
      <c r="C70" s="74">
        <v>630.61923919965602</v>
      </c>
      <c r="D70" s="227">
        <v>0</v>
      </c>
      <c r="E70" s="74">
        <f t="shared" ref="E70:E80" si="14">(C70-D70)</f>
        <v>630.61923919965602</v>
      </c>
      <c r="G70" s="202">
        <f t="shared" si="10"/>
        <v>7.0660847537616256E-2</v>
      </c>
      <c r="H70" s="203">
        <f t="shared" si="11"/>
        <v>41.619239199656022</v>
      </c>
      <c r="I70" s="85"/>
      <c r="J70" s="202">
        <f t="shared" si="12"/>
        <v>7.0660847537616256E-2</v>
      </c>
      <c r="K70" s="203">
        <f t="shared" si="13"/>
        <v>41.619239199656022</v>
      </c>
      <c r="L70" s="85"/>
      <c r="M70" s="212">
        <v>19</v>
      </c>
      <c r="N70" s="74">
        <v>589</v>
      </c>
      <c r="O70" s="74">
        <v>595</v>
      </c>
      <c r="P70" s="74">
        <v>637</v>
      </c>
      <c r="Q70" s="74">
        <v>544</v>
      </c>
    </row>
    <row r="71" spans="1:17">
      <c r="A71" s="21" t="s">
        <v>138</v>
      </c>
      <c r="B71" s="29" t="s">
        <v>34</v>
      </c>
      <c r="C71" s="72">
        <v>-9.0474349621957995E-2</v>
      </c>
      <c r="D71" s="219">
        <v>0</v>
      </c>
      <c r="E71" s="72">
        <f t="shared" si="14"/>
        <v>-9.0474349621957995E-2</v>
      </c>
      <c r="G71" s="204" t="str">
        <f t="shared" si="10"/>
        <v>n.m.</v>
      </c>
      <c r="H71" s="205">
        <f t="shared" si="11"/>
        <v>-9.0474349621957995E-2</v>
      </c>
      <c r="I71" s="85"/>
      <c r="J71" s="204" t="str">
        <f t="shared" si="12"/>
        <v>n.m.</v>
      </c>
      <c r="K71" s="205">
        <f t="shared" si="13"/>
        <v>-9.0474349621957995E-2</v>
      </c>
      <c r="L71" s="85"/>
      <c r="M71" s="213">
        <v>19</v>
      </c>
      <c r="N71" s="72">
        <v>0</v>
      </c>
      <c r="O71" s="72">
        <v>0</v>
      </c>
      <c r="P71" s="72">
        <v>1</v>
      </c>
      <c r="Q71" s="72">
        <v>0</v>
      </c>
    </row>
    <row r="72" spans="1:17">
      <c r="A72" s="21" t="s">
        <v>139</v>
      </c>
      <c r="B72" s="29" t="s">
        <v>38</v>
      </c>
      <c r="C72" s="72">
        <v>0</v>
      </c>
      <c r="D72" s="219">
        <v>0</v>
      </c>
      <c r="E72" s="72">
        <f t="shared" si="14"/>
        <v>0</v>
      </c>
      <c r="G72" s="204" t="str">
        <f t="shared" si="10"/>
        <v>n.m.</v>
      </c>
      <c r="H72" s="205">
        <f t="shared" si="11"/>
        <v>0</v>
      </c>
      <c r="I72" s="85"/>
      <c r="J72" s="204" t="str">
        <f t="shared" si="12"/>
        <v>n.m.</v>
      </c>
      <c r="K72" s="205">
        <f t="shared" si="13"/>
        <v>0</v>
      </c>
      <c r="L72" s="85"/>
      <c r="M72" s="213">
        <v>19</v>
      </c>
      <c r="N72" s="72">
        <v>0</v>
      </c>
      <c r="O72" s="72">
        <v>0</v>
      </c>
      <c r="P72" s="72">
        <v>0</v>
      </c>
      <c r="Q72" s="72">
        <v>0</v>
      </c>
    </row>
    <row r="73" spans="1:17">
      <c r="A73" s="21" t="s">
        <v>140</v>
      </c>
      <c r="B73" s="29" t="s">
        <v>40</v>
      </c>
      <c r="C73" s="72">
        <v>-1E-3</v>
      </c>
      <c r="D73" s="219">
        <v>0</v>
      </c>
      <c r="E73" s="72">
        <f t="shared" si="14"/>
        <v>-1E-3</v>
      </c>
      <c r="G73" s="204" t="str">
        <f t="shared" si="10"/>
        <v>n.m.</v>
      </c>
      <c r="H73" s="205">
        <f t="shared" si="11"/>
        <v>-1E-3</v>
      </c>
      <c r="I73" s="85"/>
      <c r="J73" s="204" t="str">
        <f t="shared" si="12"/>
        <v>n.m.</v>
      </c>
      <c r="K73" s="205">
        <f t="shared" si="13"/>
        <v>-1E-3</v>
      </c>
      <c r="L73" s="85"/>
      <c r="M73" s="213">
        <v>18</v>
      </c>
      <c r="N73" s="72">
        <v>0</v>
      </c>
      <c r="O73" s="72">
        <v>0</v>
      </c>
      <c r="P73" s="72">
        <v>0</v>
      </c>
      <c r="Q73" s="72">
        <v>0</v>
      </c>
    </row>
    <row r="74" spans="1:17">
      <c r="A74" s="21" t="s">
        <v>141</v>
      </c>
      <c r="B74" s="29" t="s">
        <v>42</v>
      </c>
      <c r="C74" s="72">
        <v>0</v>
      </c>
      <c r="D74" s="219">
        <v>0</v>
      </c>
      <c r="E74" s="72">
        <f t="shared" si="14"/>
        <v>0</v>
      </c>
      <c r="G74" s="204" t="str">
        <f t="shared" si="10"/>
        <v>n.m.</v>
      </c>
      <c r="H74" s="205">
        <f t="shared" si="11"/>
        <v>0</v>
      </c>
      <c r="I74" s="85"/>
      <c r="J74" s="204" t="str">
        <f t="shared" si="12"/>
        <v>n.m.</v>
      </c>
      <c r="K74" s="205">
        <f t="shared" si="13"/>
        <v>0</v>
      </c>
      <c r="L74" s="85"/>
      <c r="M74" s="213">
        <v>17</v>
      </c>
      <c r="N74" s="72">
        <v>0</v>
      </c>
      <c r="O74" s="72">
        <v>0</v>
      </c>
      <c r="P74" s="72">
        <v>0</v>
      </c>
      <c r="Q74" s="72">
        <v>0</v>
      </c>
    </row>
    <row r="75" spans="1:17">
      <c r="A75" s="21" t="s">
        <v>142</v>
      </c>
      <c r="B75" s="28" t="s">
        <v>44</v>
      </c>
      <c r="C75" s="74">
        <v>630.52776485003506</v>
      </c>
      <c r="D75" s="227">
        <v>0</v>
      </c>
      <c r="E75" s="74">
        <f t="shared" si="14"/>
        <v>630.52776485003506</v>
      </c>
      <c r="G75" s="202">
        <f t="shared" si="10"/>
        <v>7.0505543039108831E-2</v>
      </c>
      <c r="H75" s="203">
        <f t="shared" si="11"/>
        <v>41.527764850035055</v>
      </c>
      <c r="I75" s="85"/>
      <c r="J75" s="202">
        <f t="shared" si="12"/>
        <v>7.0505543039108831E-2</v>
      </c>
      <c r="K75" s="203">
        <f t="shared" si="13"/>
        <v>41.527764850035055</v>
      </c>
      <c r="L75" s="85"/>
      <c r="M75" s="212">
        <v>19</v>
      </c>
      <c r="N75" s="74">
        <v>589</v>
      </c>
      <c r="O75" s="74">
        <v>595</v>
      </c>
      <c r="P75" s="74">
        <v>637</v>
      </c>
      <c r="Q75" s="74">
        <v>544</v>
      </c>
    </row>
    <row r="76" spans="1:17">
      <c r="A76" s="21" t="s">
        <v>143</v>
      </c>
      <c r="B76" s="29" t="s">
        <v>46</v>
      </c>
      <c r="C76" s="72">
        <v>-123.25429411396399</v>
      </c>
      <c r="D76" s="219">
        <v>0</v>
      </c>
      <c r="E76" s="72">
        <f t="shared" si="14"/>
        <v>-123.25429411396399</v>
      </c>
      <c r="G76" s="204">
        <f t="shared" si="10"/>
        <v>-0.10033361960610221</v>
      </c>
      <c r="H76" s="205">
        <f t="shared" si="11"/>
        <v>13.745705886036006</v>
      </c>
      <c r="I76" s="85"/>
      <c r="J76" s="204">
        <f t="shared" si="12"/>
        <v>-0.10033361960610221</v>
      </c>
      <c r="K76" s="205">
        <f t="shared" si="13"/>
        <v>13.745705886036006</v>
      </c>
      <c r="L76" s="85"/>
      <c r="M76" s="213">
        <v>19</v>
      </c>
      <c r="N76" s="72">
        <v>-137</v>
      </c>
      <c r="O76" s="72">
        <v>-138</v>
      </c>
      <c r="P76" s="72">
        <v>-119</v>
      </c>
      <c r="Q76" s="72">
        <v>-160</v>
      </c>
    </row>
    <row r="77" spans="1:17">
      <c r="A77" s="21" t="s">
        <v>144</v>
      </c>
      <c r="B77" s="29" t="s">
        <v>48</v>
      </c>
      <c r="C77" s="72">
        <v>0</v>
      </c>
      <c r="D77" s="219">
        <v>0</v>
      </c>
      <c r="E77" s="72">
        <f t="shared" si="14"/>
        <v>0</v>
      </c>
      <c r="G77" s="204" t="str">
        <f t="shared" si="10"/>
        <v>n.m.</v>
      </c>
      <c r="H77" s="205">
        <f t="shared" si="11"/>
        <v>0</v>
      </c>
      <c r="I77" s="85"/>
      <c r="J77" s="204" t="str">
        <f t="shared" si="12"/>
        <v>n.m.</v>
      </c>
      <c r="K77" s="205">
        <f t="shared" si="13"/>
        <v>0</v>
      </c>
      <c r="L77" s="85"/>
      <c r="M77" s="213">
        <v>16</v>
      </c>
      <c r="N77" s="72">
        <v>0</v>
      </c>
      <c r="O77" s="72">
        <v>0</v>
      </c>
      <c r="P77" s="72">
        <v>0</v>
      </c>
      <c r="Q77" s="72">
        <v>0</v>
      </c>
    </row>
    <row r="78" spans="1:17">
      <c r="A78" s="21" t="s">
        <v>145</v>
      </c>
      <c r="B78" s="28" t="s">
        <v>50</v>
      </c>
      <c r="C78" s="74">
        <v>507.27347073607098</v>
      </c>
      <c r="D78" s="227">
        <v>0</v>
      </c>
      <c r="E78" s="74">
        <f t="shared" si="14"/>
        <v>507.27347073607098</v>
      </c>
      <c r="G78" s="202">
        <f t="shared" si="10"/>
        <v>0.12228643968157304</v>
      </c>
      <c r="H78" s="203">
        <f t="shared" si="11"/>
        <v>55.273470736070976</v>
      </c>
      <c r="I78" s="85"/>
      <c r="J78" s="202">
        <f t="shared" si="12"/>
        <v>0.12228643968157304</v>
      </c>
      <c r="K78" s="203">
        <f t="shared" si="13"/>
        <v>55.273470736070976</v>
      </c>
      <c r="L78" s="85"/>
      <c r="M78" s="212">
        <v>19</v>
      </c>
      <c r="N78" s="74">
        <v>452</v>
      </c>
      <c r="O78" s="74">
        <v>461</v>
      </c>
      <c r="P78" s="74">
        <v>490</v>
      </c>
      <c r="Q78" s="74">
        <v>410</v>
      </c>
    </row>
    <row r="79" spans="1:17">
      <c r="A79" s="21" t="s">
        <v>146</v>
      </c>
      <c r="B79" s="29" t="s">
        <v>52</v>
      </c>
      <c r="C79" s="72">
        <v>-13.674290560433199</v>
      </c>
      <c r="D79" s="219">
        <v>0</v>
      </c>
      <c r="E79" s="72">
        <f t="shared" si="14"/>
        <v>-13.674290560433199</v>
      </c>
      <c r="G79" s="204">
        <f t="shared" si="10"/>
        <v>-0.453028377582672</v>
      </c>
      <c r="H79" s="205">
        <f t="shared" si="11"/>
        <v>11.325709439566801</v>
      </c>
      <c r="I79" s="85"/>
      <c r="J79" s="204">
        <f t="shared" si="12"/>
        <v>-0.453028377582672</v>
      </c>
      <c r="K79" s="205">
        <f t="shared" si="13"/>
        <v>11.325709439566801</v>
      </c>
      <c r="L79" s="85"/>
      <c r="M79" s="213">
        <v>19</v>
      </c>
      <c r="N79" s="72">
        <v>-25</v>
      </c>
      <c r="O79" s="72">
        <v>-23</v>
      </c>
      <c r="P79" s="72">
        <v>-18</v>
      </c>
      <c r="Q79" s="72">
        <v>-41</v>
      </c>
    </row>
    <row r="80" spans="1:17">
      <c r="A80" s="21" t="s">
        <v>147</v>
      </c>
      <c r="B80" s="36" t="s">
        <v>54</v>
      </c>
      <c r="C80" s="75">
        <v>493.59918017563803</v>
      </c>
      <c r="D80" s="228">
        <v>0</v>
      </c>
      <c r="E80" s="75">
        <f t="shared" si="14"/>
        <v>493.59918017563803</v>
      </c>
      <c r="G80" s="208">
        <f t="shared" si="10"/>
        <v>0.15596997699212656</v>
      </c>
      <c r="H80" s="209">
        <f t="shared" si="11"/>
        <v>66.599180175638026</v>
      </c>
      <c r="I80" s="85"/>
      <c r="J80" s="208">
        <f t="shared" si="12"/>
        <v>0.15596997699212656</v>
      </c>
      <c r="K80" s="209">
        <f t="shared" si="13"/>
        <v>66.599180175638026</v>
      </c>
      <c r="L80" s="85"/>
      <c r="M80" s="215">
        <v>19</v>
      </c>
      <c r="N80" s="75">
        <v>427</v>
      </c>
      <c r="O80" s="75">
        <v>433</v>
      </c>
      <c r="P80" s="75">
        <v>472</v>
      </c>
      <c r="Q80" s="75">
        <v>390</v>
      </c>
    </row>
    <row r="81" spans="1:17">
      <c r="A81" s="21"/>
      <c r="C81" s="85"/>
      <c r="D81" s="21"/>
      <c r="E81" s="85"/>
      <c r="G81" s="191"/>
      <c r="H81" s="85"/>
      <c r="I81" s="85"/>
      <c r="J81" s="191"/>
      <c r="K81" s="85"/>
      <c r="L81" s="85"/>
      <c r="M81" s="85"/>
      <c r="N81" s="85"/>
      <c r="O81" s="85"/>
      <c r="P81" s="85"/>
      <c r="Q81" s="85"/>
    </row>
    <row r="82" spans="1:17" ht="16.5" thickBot="1">
      <c r="A82" s="21"/>
      <c r="B82" s="99" t="s">
        <v>148</v>
      </c>
      <c r="C82" s="100"/>
      <c r="D82" s="223"/>
      <c r="E82" s="100"/>
      <c r="G82" s="251"/>
      <c r="H82" s="100"/>
      <c r="I82" s="100"/>
      <c r="J82" s="251"/>
      <c r="K82" s="100"/>
      <c r="L82" s="100"/>
      <c r="M82" s="100"/>
      <c r="N82" s="100"/>
      <c r="O82" s="100"/>
      <c r="P82" s="100"/>
      <c r="Q82" s="100"/>
    </row>
    <row r="83" spans="1:17" ht="15.75">
      <c r="A83" s="21"/>
      <c r="B83" s="181"/>
      <c r="C83" s="224"/>
      <c r="D83" s="105"/>
      <c r="E83" s="224"/>
      <c r="G83" s="252"/>
      <c r="H83" s="224"/>
      <c r="I83" s="224"/>
      <c r="J83" s="252"/>
      <c r="K83" s="224"/>
      <c r="L83" s="224"/>
      <c r="M83" s="224"/>
      <c r="N83" s="224"/>
      <c r="O83" s="224"/>
      <c r="P83" s="224"/>
      <c r="Q83" s="224"/>
    </row>
    <row r="84" spans="1:17">
      <c r="A84" s="21"/>
      <c r="B84" s="182"/>
      <c r="C84" s="182" t="str">
        <f>C$18</f>
        <v>Stated</v>
      </c>
      <c r="D84" s="225" t="str">
        <f>D$18</f>
        <v>Specific items</v>
      </c>
      <c r="E84" s="182" t="str">
        <f>E$18</f>
        <v>Underlying</v>
      </c>
      <c r="G84" s="253" t="str">
        <f>G$18</f>
        <v>Stated vs. MEAN</v>
      </c>
      <c r="H84" s="254"/>
      <c r="I84" s="85"/>
      <c r="J84" s="253" t="str">
        <f>J$18</f>
        <v>Underlying vs. MEAN</v>
      </c>
      <c r="K84" s="254"/>
      <c r="L84" s="85"/>
      <c r="M84" s="184"/>
      <c r="N84" s="102" t="str">
        <f>N$18</f>
        <v>MEAN</v>
      </c>
      <c r="O84" s="182" t="str">
        <f>O$18</f>
        <v>MEDIAN</v>
      </c>
      <c r="P84" s="182" t="str">
        <f>P$18</f>
        <v>MAX</v>
      </c>
      <c r="Q84" s="182" t="str">
        <f>Q$18</f>
        <v>MIN</v>
      </c>
    </row>
    <row r="85" spans="1:17">
      <c r="A85" s="21"/>
      <c r="B85" s="101" t="str">
        <f>B$19</f>
        <v>€m</v>
      </c>
      <c r="C85" s="102" t="str">
        <f>C$19</f>
        <v>Q1-24</v>
      </c>
      <c r="D85" s="226" t="str">
        <f>D$19</f>
        <v>Q1-24</v>
      </c>
      <c r="E85" s="102" t="str">
        <f>E$19</f>
        <v>Q1-24</v>
      </c>
      <c r="G85" s="255" t="str">
        <f>G$19</f>
        <v>(%)</v>
      </c>
      <c r="H85" s="102" t="str">
        <f>H$19</f>
        <v>€m</v>
      </c>
      <c r="I85" s="85"/>
      <c r="J85" s="255" t="str">
        <f>J$19</f>
        <v>(%)</v>
      </c>
      <c r="K85" s="102" t="str">
        <f>K$19</f>
        <v>€m</v>
      </c>
      <c r="L85" s="85"/>
      <c r="M85" s="182" t="str">
        <f>M$19</f>
        <v>#</v>
      </c>
      <c r="N85" s="102" t="str">
        <f>N$19</f>
        <v>1T24</v>
      </c>
      <c r="O85" s="102" t="str">
        <f>O$19</f>
        <v>1T24</v>
      </c>
      <c r="P85" s="102" t="str">
        <f>P$19</f>
        <v>1T24</v>
      </c>
      <c r="Q85" s="102" t="str">
        <f>Q$19</f>
        <v>1T24</v>
      </c>
    </row>
    <row r="86" spans="1:17">
      <c r="A86" s="21"/>
      <c r="B86" s="26"/>
      <c r="C86" s="85"/>
      <c r="D86" s="21"/>
      <c r="E86" s="85"/>
      <c r="G86" s="191"/>
      <c r="H86" s="85"/>
      <c r="I86" s="85"/>
      <c r="J86" s="191"/>
      <c r="K86" s="85"/>
      <c r="L86" s="85"/>
      <c r="M86" s="85"/>
      <c r="N86" s="85"/>
      <c r="O86" s="85"/>
      <c r="P86" s="85"/>
      <c r="Q86" s="85"/>
    </row>
    <row r="87" spans="1:17">
      <c r="A87" s="21" t="s">
        <v>149</v>
      </c>
      <c r="B87" s="28" t="s">
        <v>26</v>
      </c>
      <c r="C87" s="89">
        <v>803.71537032082199</v>
      </c>
      <c r="D87" s="196">
        <v>0</v>
      </c>
      <c r="E87" s="74">
        <f t="shared" ref="E87:E100" si="15">(C87-D87)</f>
        <v>803.71537032082199</v>
      </c>
      <c r="G87" s="202">
        <f t="shared" ref="G87:G100" si="16">IF(ISERROR(C87/N87-1),IF($B$2="FR","ns","n.m."),IF(C87/N87-1&gt;100%,"x "&amp;(ROUND(C87/N87,1)),IF(C87/N87-1&lt;-100%,IF($B$2="FR","ns","n.m."),C87/N87-1)))</f>
        <v>5.9015898883880702E-3</v>
      </c>
      <c r="H87" s="203">
        <f>IFERROR(($C:$C-$N:$N),"N/A")</f>
        <v>4.7153703208219895</v>
      </c>
      <c r="I87" s="85"/>
      <c r="J87" s="202">
        <f t="shared" ref="J87:J100" si="17">IF(ISERROR((C87-D87)/N87-1),IF($B$2="FR","ns","n.m."),IF((C87-D87)/N87-1&gt;100%,"x "&amp;(ROUND((C87-D87)/N87,1)),IF((C87-D87)/N87-1&lt;-100%,IF($B$2="FR","ns","n.m."),(C87-D87)/N87-1)))</f>
        <v>5.9015898883880702E-3</v>
      </c>
      <c r="K87" s="203">
        <f>IFERROR(($C:$C-$D:$D-$N:$N),"N/A")</f>
        <v>4.7153703208219895</v>
      </c>
      <c r="L87" s="85"/>
      <c r="M87" s="212">
        <v>19</v>
      </c>
      <c r="N87" s="74">
        <v>799</v>
      </c>
      <c r="O87" s="74">
        <v>800</v>
      </c>
      <c r="P87" s="74">
        <v>856</v>
      </c>
      <c r="Q87" s="74">
        <v>761</v>
      </c>
    </row>
    <row r="88" spans="1:17">
      <c r="A88" s="21" t="s">
        <v>150</v>
      </c>
      <c r="B88" s="29" t="s">
        <v>28</v>
      </c>
      <c r="C88" s="92">
        <v>-448.817852733866</v>
      </c>
      <c r="D88" s="96">
        <v>0</v>
      </c>
      <c r="E88" s="92">
        <f>(C88-D88-D89)</f>
        <v>-448.817852733866</v>
      </c>
      <c r="G88" s="204">
        <f t="shared" si="16"/>
        <v>8.5794443457662961E-3</v>
      </c>
      <c r="H88" s="205">
        <f>IFERROR(($C:$C-$N:$N),"N/A")</f>
        <v>-3.8178527338660047</v>
      </c>
      <c r="I88" s="85"/>
      <c r="J88" s="204">
        <f>IF(ISERROR(E88/N88-1),IF($B$2="FR","ns","n.m."),IF(E88/N88-1&gt;100%,"x "&amp;(ROUND(E88/N88,1)),IF(E88/N88-1&lt;-100%,IF(B2="FR","ns","n.m."),E88/N88-1)))</f>
        <v>8.5794443457662961E-3</v>
      </c>
      <c r="K88" s="205">
        <f>IFERROR(($E:$E-$N:$N),"N/A")</f>
        <v>-3.8178527338660047</v>
      </c>
      <c r="L88" s="85"/>
      <c r="M88" s="213">
        <v>19</v>
      </c>
      <c r="N88" s="92">
        <v>-445</v>
      </c>
      <c r="O88" s="92">
        <v>-444</v>
      </c>
      <c r="P88" s="92">
        <v>-424</v>
      </c>
      <c r="Q88" s="92">
        <v>-466</v>
      </c>
    </row>
    <row r="89" spans="1:17">
      <c r="A89" s="177" t="s">
        <v>151</v>
      </c>
      <c r="B89" s="31" t="s">
        <v>30</v>
      </c>
      <c r="C89" s="96">
        <v>0</v>
      </c>
      <c r="D89" s="96">
        <v>0</v>
      </c>
      <c r="E89" s="96">
        <f t="shared" si="15"/>
        <v>0</v>
      </c>
      <c r="G89" s="206" t="str">
        <f t="shared" si="16"/>
        <v>n.m.</v>
      </c>
      <c r="H89" s="207"/>
      <c r="I89" s="21"/>
      <c r="J89" s="206"/>
      <c r="K89" s="207"/>
      <c r="L89" s="21"/>
      <c r="M89" s="214"/>
      <c r="N89" s="166"/>
      <c r="O89" s="166"/>
      <c r="P89" s="166"/>
      <c r="Q89" s="166"/>
    </row>
    <row r="90" spans="1:17">
      <c r="A90" s="21" t="s">
        <v>152</v>
      </c>
      <c r="B90" s="28" t="s">
        <v>32</v>
      </c>
      <c r="C90" s="74">
        <v>354.89751758695502</v>
      </c>
      <c r="D90" s="227">
        <v>0</v>
      </c>
      <c r="E90" s="74">
        <f t="shared" si="15"/>
        <v>354.89751758695502</v>
      </c>
      <c r="G90" s="202">
        <f t="shared" si="16"/>
        <v>-2.8868285364780366E-4</v>
      </c>
      <c r="H90" s="203">
        <f t="shared" ref="H90:H100" si="18">IFERROR(($C:$C-$N:$N),"N/A")</f>
        <v>-0.10248241304498151</v>
      </c>
      <c r="I90" s="85"/>
      <c r="J90" s="202">
        <f t="shared" si="17"/>
        <v>-2.8868285364780366E-4</v>
      </c>
      <c r="K90" s="203">
        <f t="shared" ref="K90:K100" si="19">IFERROR(($C:$C-$D:$D-$N:$N),"N/A")</f>
        <v>-0.10248241304498151</v>
      </c>
      <c r="L90" s="85"/>
      <c r="M90" s="212">
        <v>19</v>
      </c>
      <c r="N90" s="74">
        <v>355</v>
      </c>
      <c r="O90" s="74">
        <v>360</v>
      </c>
      <c r="P90" s="74">
        <v>402</v>
      </c>
      <c r="Q90" s="74">
        <v>316</v>
      </c>
    </row>
    <row r="91" spans="1:17">
      <c r="A91" s="21" t="s">
        <v>153</v>
      </c>
      <c r="B91" s="29" t="s">
        <v>34</v>
      </c>
      <c r="C91" s="72">
        <v>-0.27416279046655601</v>
      </c>
      <c r="D91" s="219">
        <v>0</v>
      </c>
      <c r="E91" s="72">
        <f t="shared" si="15"/>
        <v>-0.27416279046655601</v>
      </c>
      <c r="G91" s="204">
        <f t="shared" si="16"/>
        <v>-0.862918604766722</v>
      </c>
      <c r="H91" s="205">
        <f t="shared" si="18"/>
        <v>1.725837209533444</v>
      </c>
      <c r="I91" s="85"/>
      <c r="J91" s="204">
        <f t="shared" si="17"/>
        <v>-0.862918604766722</v>
      </c>
      <c r="K91" s="205">
        <f t="shared" si="19"/>
        <v>1.725837209533444</v>
      </c>
      <c r="L91" s="85"/>
      <c r="M91" s="213">
        <v>19</v>
      </c>
      <c r="N91" s="72">
        <v>-2</v>
      </c>
      <c r="O91" s="72">
        <v>-2</v>
      </c>
      <c r="P91" s="72">
        <v>0</v>
      </c>
      <c r="Q91" s="72">
        <v>-5</v>
      </c>
    </row>
    <row r="92" spans="1:17">
      <c r="A92" s="21" t="s">
        <v>154</v>
      </c>
      <c r="B92" s="29" t="s">
        <v>38</v>
      </c>
      <c r="C92" s="72">
        <v>28.637764832485502</v>
      </c>
      <c r="D92" s="219">
        <v>0</v>
      </c>
      <c r="E92" s="72">
        <f t="shared" si="15"/>
        <v>28.637764832485502</v>
      </c>
      <c r="G92" s="204">
        <f t="shared" si="16"/>
        <v>0.14551059329942007</v>
      </c>
      <c r="H92" s="205">
        <f t="shared" si="18"/>
        <v>3.6377648324855016</v>
      </c>
      <c r="I92" s="85"/>
      <c r="J92" s="204">
        <f t="shared" si="17"/>
        <v>0.14551059329942007</v>
      </c>
      <c r="K92" s="205">
        <f t="shared" si="19"/>
        <v>3.6377648324855016</v>
      </c>
      <c r="L92" s="85"/>
      <c r="M92" s="213">
        <v>19</v>
      </c>
      <c r="N92" s="72">
        <v>25</v>
      </c>
      <c r="O92" s="72">
        <v>26</v>
      </c>
      <c r="P92" s="72">
        <v>29</v>
      </c>
      <c r="Q92" s="72">
        <v>20</v>
      </c>
    </row>
    <row r="93" spans="1:17">
      <c r="A93" s="21" t="s">
        <v>155</v>
      </c>
      <c r="B93" s="29" t="s">
        <v>40</v>
      </c>
      <c r="C93" s="72">
        <v>0.148447558985038</v>
      </c>
      <c r="D93" s="219">
        <v>0</v>
      </c>
      <c r="E93" s="72">
        <f t="shared" si="15"/>
        <v>0.148447558985038</v>
      </c>
      <c r="G93" s="204" t="str">
        <f t="shared" si="16"/>
        <v>n.m.</v>
      </c>
      <c r="H93" s="205">
        <f t="shared" si="18"/>
        <v>1.148447558985038</v>
      </c>
      <c r="I93" s="85"/>
      <c r="J93" s="204" t="str">
        <f t="shared" si="17"/>
        <v>n.m.</v>
      </c>
      <c r="K93" s="205">
        <f t="shared" si="19"/>
        <v>1.148447558985038</v>
      </c>
      <c r="L93" s="85"/>
      <c r="M93" s="213">
        <v>18</v>
      </c>
      <c r="N93" s="72">
        <v>-1</v>
      </c>
      <c r="O93" s="72">
        <v>0</v>
      </c>
      <c r="P93" s="72">
        <v>1</v>
      </c>
      <c r="Q93" s="72">
        <v>-15</v>
      </c>
    </row>
    <row r="94" spans="1:17">
      <c r="A94" s="21" t="s">
        <v>156</v>
      </c>
      <c r="B94" s="29" t="s">
        <v>42</v>
      </c>
      <c r="C94" s="72">
        <v>0</v>
      </c>
      <c r="D94" s="219">
        <v>0</v>
      </c>
      <c r="E94" s="72">
        <f t="shared" si="15"/>
        <v>0</v>
      </c>
      <c r="G94" s="204" t="str">
        <f t="shared" si="16"/>
        <v>n.m.</v>
      </c>
      <c r="H94" s="205">
        <f t="shared" si="18"/>
        <v>0</v>
      </c>
      <c r="I94" s="85"/>
      <c r="J94" s="204" t="str">
        <f t="shared" si="17"/>
        <v>n.m.</v>
      </c>
      <c r="K94" s="205">
        <f t="shared" si="19"/>
        <v>0</v>
      </c>
      <c r="L94" s="85"/>
      <c r="M94" s="213">
        <v>17</v>
      </c>
      <c r="N94" s="72">
        <v>0</v>
      </c>
      <c r="O94" s="72">
        <v>0</v>
      </c>
      <c r="P94" s="72">
        <v>0</v>
      </c>
      <c r="Q94" s="72">
        <v>0</v>
      </c>
    </row>
    <row r="95" spans="1:17">
      <c r="A95" s="21" t="s">
        <v>157</v>
      </c>
      <c r="B95" s="28" t="s">
        <v>44</v>
      </c>
      <c r="C95" s="74">
        <v>383.409567187959</v>
      </c>
      <c r="D95" s="227">
        <v>0</v>
      </c>
      <c r="E95" s="74">
        <f t="shared" si="15"/>
        <v>383.409567187959</v>
      </c>
      <c r="G95" s="202">
        <f t="shared" si="16"/>
        <v>1.7001504477344831E-2</v>
      </c>
      <c r="H95" s="203">
        <f t="shared" si="18"/>
        <v>6.4095671879589986</v>
      </c>
      <c r="I95" s="85"/>
      <c r="J95" s="202">
        <f t="shared" si="17"/>
        <v>1.7001504477344831E-2</v>
      </c>
      <c r="K95" s="203">
        <f t="shared" si="19"/>
        <v>6.4095671879589986</v>
      </c>
      <c r="L95" s="85"/>
      <c r="M95" s="212">
        <v>19</v>
      </c>
      <c r="N95" s="74">
        <v>377</v>
      </c>
      <c r="O95" s="74">
        <v>382</v>
      </c>
      <c r="P95" s="74">
        <v>411</v>
      </c>
      <c r="Q95" s="74">
        <v>338</v>
      </c>
    </row>
    <row r="96" spans="1:17">
      <c r="A96" s="21" t="s">
        <v>158</v>
      </c>
      <c r="B96" s="29" t="s">
        <v>46</v>
      </c>
      <c r="C96" s="72">
        <v>-88.301294017912994</v>
      </c>
      <c r="D96" s="219">
        <v>0</v>
      </c>
      <c r="E96" s="72">
        <f t="shared" si="15"/>
        <v>-88.301294017912994</v>
      </c>
      <c r="G96" s="204">
        <f t="shared" si="16"/>
        <v>-2.9656109693263821E-2</v>
      </c>
      <c r="H96" s="205">
        <f t="shared" si="18"/>
        <v>2.6987059820870059</v>
      </c>
      <c r="I96" s="85"/>
      <c r="J96" s="204">
        <f t="shared" si="17"/>
        <v>-2.9656109693263821E-2</v>
      </c>
      <c r="K96" s="205">
        <f t="shared" si="19"/>
        <v>2.6987059820870059</v>
      </c>
      <c r="L96" s="85"/>
      <c r="M96" s="213">
        <v>19</v>
      </c>
      <c r="N96" s="72">
        <v>-91</v>
      </c>
      <c r="O96" s="72">
        <v>-93</v>
      </c>
      <c r="P96" s="72">
        <v>-81</v>
      </c>
      <c r="Q96" s="72">
        <v>-104</v>
      </c>
    </row>
    <row r="97" spans="1:17">
      <c r="A97" s="21" t="s">
        <v>159</v>
      </c>
      <c r="B97" s="29" t="s">
        <v>48</v>
      </c>
      <c r="C97" s="72">
        <v>0</v>
      </c>
      <c r="D97" s="219">
        <v>0</v>
      </c>
      <c r="E97" s="72">
        <f t="shared" si="15"/>
        <v>0</v>
      </c>
      <c r="G97" s="204" t="str">
        <f t="shared" si="16"/>
        <v>n.m.</v>
      </c>
      <c r="H97" s="205">
        <f t="shared" si="18"/>
        <v>0</v>
      </c>
      <c r="I97" s="85"/>
      <c r="J97" s="204" t="str">
        <f t="shared" si="17"/>
        <v>n.m.</v>
      </c>
      <c r="K97" s="205">
        <f t="shared" si="19"/>
        <v>0</v>
      </c>
      <c r="L97" s="85"/>
      <c r="M97" s="213">
        <v>17</v>
      </c>
      <c r="N97" s="72">
        <v>0</v>
      </c>
      <c r="O97" s="72">
        <v>0</v>
      </c>
      <c r="P97" s="72">
        <v>0</v>
      </c>
      <c r="Q97" s="72">
        <v>0</v>
      </c>
    </row>
    <row r="98" spans="1:17">
      <c r="A98" s="21" t="s">
        <v>160</v>
      </c>
      <c r="B98" s="28" t="s">
        <v>50</v>
      </c>
      <c r="C98" s="74">
        <v>295.108273170046</v>
      </c>
      <c r="D98" s="227">
        <v>0</v>
      </c>
      <c r="E98" s="74">
        <f t="shared" si="15"/>
        <v>295.108273170046</v>
      </c>
      <c r="G98" s="202">
        <f t="shared" si="16"/>
        <v>3.1847108986174932E-2</v>
      </c>
      <c r="H98" s="203">
        <f t="shared" si="18"/>
        <v>9.1082731700460045</v>
      </c>
      <c r="I98" s="85"/>
      <c r="J98" s="202">
        <f t="shared" si="17"/>
        <v>3.1847108986174932E-2</v>
      </c>
      <c r="K98" s="203">
        <f t="shared" si="19"/>
        <v>9.1082731700460045</v>
      </c>
      <c r="L98" s="85"/>
      <c r="M98" s="212">
        <v>19</v>
      </c>
      <c r="N98" s="74">
        <v>286</v>
      </c>
      <c r="O98" s="74">
        <v>286</v>
      </c>
      <c r="P98" s="74">
        <v>313</v>
      </c>
      <c r="Q98" s="74">
        <v>257</v>
      </c>
    </row>
    <row r="99" spans="1:17">
      <c r="A99" s="21" t="s">
        <v>161</v>
      </c>
      <c r="B99" s="29" t="s">
        <v>52</v>
      </c>
      <c r="C99" s="72">
        <v>-97.721622352078001</v>
      </c>
      <c r="D99" s="219">
        <v>0</v>
      </c>
      <c r="E99" s="72">
        <f t="shared" si="15"/>
        <v>-97.721622352078001</v>
      </c>
      <c r="G99" s="204">
        <f t="shared" si="16"/>
        <v>5.077013281804299E-2</v>
      </c>
      <c r="H99" s="205">
        <f t="shared" si="18"/>
        <v>-4.7216223520780005</v>
      </c>
      <c r="I99" s="85"/>
      <c r="J99" s="204">
        <f t="shared" si="17"/>
        <v>5.077013281804299E-2</v>
      </c>
      <c r="K99" s="205">
        <f t="shared" si="19"/>
        <v>-4.7216223520780005</v>
      </c>
      <c r="L99" s="85"/>
      <c r="M99" s="213">
        <v>19</v>
      </c>
      <c r="N99" s="72">
        <v>-93</v>
      </c>
      <c r="O99" s="72">
        <v>-92</v>
      </c>
      <c r="P99" s="72">
        <v>-82</v>
      </c>
      <c r="Q99" s="72">
        <v>-108</v>
      </c>
    </row>
    <row r="100" spans="1:17">
      <c r="A100" s="21" t="s">
        <v>162</v>
      </c>
      <c r="B100" s="36" t="s">
        <v>54</v>
      </c>
      <c r="C100" s="75">
        <v>197.38665081796799</v>
      </c>
      <c r="D100" s="228">
        <v>0</v>
      </c>
      <c r="E100" s="75">
        <f t="shared" si="15"/>
        <v>197.38665081796799</v>
      </c>
      <c r="G100" s="208">
        <f t="shared" si="16"/>
        <v>2.805547301025002E-2</v>
      </c>
      <c r="H100" s="209">
        <f t="shared" si="18"/>
        <v>5.3866508179679897</v>
      </c>
      <c r="I100" s="85"/>
      <c r="J100" s="208">
        <f t="shared" si="17"/>
        <v>2.805547301025002E-2</v>
      </c>
      <c r="K100" s="209">
        <f t="shared" si="19"/>
        <v>5.3866508179679897</v>
      </c>
      <c r="L100" s="85"/>
      <c r="M100" s="215">
        <v>19</v>
      </c>
      <c r="N100" s="75">
        <v>192</v>
      </c>
      <c r="O100" s="75">
        <v>194</v>
      </c>
      <c r="P100" s="75">
        <v>211</v>
      </c>
      <c r="Q100" s="75">
        <v>175</v>
      </c>
    </row>
    <row r="101" spans="1:17">
      <c r="A101" s="21"/>
      <c r="C101" s="85"/>
      <c r="D101" s="21"/>
      <c r="E101" s="85"/>
      <c r="G101" s="191"/>
      <c r="H101" s="85"/>
      <c r="I101" s="85"/>
      <c r="J101" s="191"/>
      <c r="K101" s="85"/>
      <c r="L101" s="85"/>
      <c r="M101" s="85"/>
      <c r="N101" s="85"/>
      <c r="O101" s="85"/>
      <c r="P101" s="85"/>
      <c r="Q101" s="85"/>
    </row>
    <row r="102" spans="1:17">
      <c r="A102" s="21"/>
      <c r="C102" s="85"/>
      <c r="D102" s="21"/>
      <c r="E102" s="85"/>
      <c r="G102" s="191"/>
      <c r="H102" s="85"/>
      <c r="I102" s="85"/>
      <c r="J102" s="191"/>
      <c r="K102" s="85"/>
      <c r="L102" s="85"/>
      <c r="M102" s="85"/>
      <c r="N102" s="85"/>
      <c r="O102" s="85"/>
      <c r="P102" s="85"/>
      <c r="Q102" s="85"/>
    </row>
    <row r="103" spans="1:17" ht="16.5" thickBot="1">
      <c r="A103" s="21"/>
      <c r="B103" s="99" t="s">
        <v>163</v>
      </c>
      <c r="C103" s="100"/>
      <c r="D103" s="223"/>
      <c r="E103" s="100"/>
      <c r="G103" s="251"/>
      <c r="H103" s="100"/>
      <c r="I103" s="100"/>
      <c r="J103" s="251"/>
      <c r="K103" s="100"/>
      <c r="L103" s="100"/>
      <c r="M103" s="100"/>
      <c r="N103" s="100"/>
      <c r="O103" s="100"/>
      <c r="P103" s="100"/>
      <c r="Q103" s="100"/>
    </row>
    <row r="104" spans="1:17" ht="15.75">
      <c r="A104" s="21"/>
      <c r="B104" s="181"/>
      <c r="C104" s="224"/>
      <c r="D104" s="105"/>
      <c r="E104" s="224"/>
      <c r="G104" s="252"/>
      <c r="H104" s="224"/>
      <c r="I104" s="224"/>
      <c r="J104" s="252"/>
      <c r="K104" s="224"/>
      <c r="L104" s="224"/>
      <c r="M104" s="224"/>
      <c r="N104" s="224"/>
      <c r="O104" s="224"/>
      <c r="P104" s="224"/>
      <c r="Q104" s="224"/>
    </row>
    <row r="105" spans="1:17">
      <c r="A105" s="21"/>
      <c r="B105" s="182"/>
      <c r="C105" s="182" t="str">
        <f>C$18</f>
        <v>Stated</v>
      </c>
      <c r="D105" s="225" t="str">
        <f>D$18</f>
        <v>Specific items</v>
      </c>
      <c r="E105" s="182" t="str">
        <f>E$18</f>
        <v>Underlying</v>
      </c>
      <c r="G105" s="253" t="str">
        <f>G$18</f>
        <v>Stated vs. MEAN</v>
      </c>
      <c r="H105" s="254"/>
      <c r="I105" s="85"/>
      <c r="J105" s="253" t="str">
        <f>J$18</f>
        <v>Underlying vs. MEAN</v>
      </c>
      <c r="K105" s="254"/>
      <c r="L105" s="85"/>
      <c r="M105" s="184"/>
      <c r="N105" s="102" t="str">
        <f>N$18</f>
        <v>MEAN</v>
      </c>
      <c r="O105" s="182" t="str">
        <f>O$18</f>
        <v>MEDIAN</v>
      </c>
      <c r="P105" s="182" t="str">
        <f>P$18</f>
        <v>MAX</v>
      </c>
      <c r="Q105" s="182" t="str">
        <f>Q$18</f>
        <v>MIN</v>
      </c>
    </row>
    <row r="106" spans="1:17">
      <c r="A106" s="21"/>
      <c r="B106" s="101" t="str">
        <f>B$19</f>
        <v>€m</v>
      </c>
      <c r="C106" s="102" t="str">
        <f>C$19</f>
        <v>Q1-24</v>
      </c>
      <c r="D106" s="226" t="str">
        <f>D$19</f>
        <v>Q1-24</v>
      </c>
      <c r="E106" s="102" t="str">
        <f>E$19</f>
        <v>Q1-24</v>
      </c>
      <c r="G106" s="255" t="str">
        <f>G$19</f>
        <v>(%)</v>
      </c>
      <c r="H106" s="102" t="str">
        <f>H$19</f>
        <v>€m</v>
      </c>
      <c r="I106" s="85"/>
      <c r="J106" s="255" t="str">
        <f>J$19</f>
        <v>(%)</v>
      </c>
      <c r="K106" s="102" t="str">
        <f>K$19</f>
        <v>€m</v>
      </c>
      <c r="L106" s="85"/>
      <c r="M106" s="182" t="str">
        <f>M$19</f>
        <v>#</v>
      </c>
      <c r="N106" s="102" t="str">
        <f>N$19</f>
        <v>1T24</v>
      </c>
      <c r="O106" s="102" t="str">
        <f>O$19</f>
        <v>1T24</v>
      </c>
      <c r="P106" s="102" t="str">
        <f>P$19</f>
        <v>1T24</v>
      </c>
      <c r="Q106" s="102" t="str">
        <f>Q$19</f>
        <v>1T24</v>
      </c>
    </row>
    <row r="107" spans="1:17">
      <c r="A107" s="21"/>
      <c r="B107" s="26"/>
      <c r="C107" s="85"/>
      <c r="D107" s="21"/>
      <c r="E107" s="85"/>
      <c r="G107" s="191"/>
      <c r="H107" s="85"/>
      <c r="I107" s="85"/>
      <c r="J107" s="191"/>
      <c r="K107" s="85"/>
      <c r="L107" s="85"/>
      <c r="M107" s="85"/>
      <c r="N107" s="85"/>
      <c r="O107" s="85"/>
      <c r="P107" s="85"/>
      <c r="Q107" s="85"/>
    </row>
    <row r="108" spans="1:17">
      <c r="A108" s="21" t="s">
        <v>164</v>
      </c>
      <c r="B108" s="28" t="s">
        <v>26</v>
      </c>
      <c r="C108" s="89">
        <v>263.613</v>
      </c>
      <c r="D108" s="196">
        <v>0</v>
      </c>
      <c r="E108" s="74">
        <f t="shared" ref="E108:E121" si="20">(C108-D108)</f>
        <v>263.613</v>
      </c>
      <c r="G108" s="202">
        <f t="shared" ref="G108:G121" si="21">IF(ISERROR(C108/N108-1),IF($B$2="FR","ns","n.m."),IF(C108/N108-1&gt;100%,"x "&amp;(ROUND(C108/N108,1)),IF(C108/N108-1&lt;-100%,IF($B$2="FR","ns","n.m."),C108/N108-1)))</f>
        <v>-1.4659090909090455E-3</v>
      </c>
      <c r="H108" s="203">
        <f>IFERROR(($C:$C-$N:$N),"N/A")</f>
        <v>-0.38700000000000045</v>
      </c>
      <c r="I108" s="85"/>
      <c r="J108" s="202">
        <f t="shared" ref="J108:J121" si="22">IF(ISERROR((C108-D108)/N108-1),IF($B$2="FR","ns","n.m."),IF((C108-D108)/N108-1&gt;100%,"x "&amp;(ROUND((C108-D108)/N108,1)),IF((C108-D108)/N108-1&lt;-100%,IF($B$2="FR","ns","n.m."),(C108-D108)/N108-1)))</f>
        <v>-1.4659090909090455E-3</v>
      </c>
      <c r="K108" s="203">
        <f>IFERROR(($C:$C-$D:$D-$N:$N),"N/A")</f>
        <v>-0.38700000000000045</v>
      </c>
      <c r="L108" s="85"/>
      <c r="M108" s="212">
        <v>19</v>
      </c>
      <c r="N108" s="74">
        <v>264</v>
      </c>
      <c r="O108" s="74">
        <v>263</v>
      </c>
      <c r="P108" s="74">
        <v>297</v>
      </c>
      <c r="Q108" s="74">
        <v>249</v>
      </c>
    </row>
    <row r="109" spans="1:17">
      <c r="A109" s="21" t="s">
        <v>165</v>
      </c>
      <c r="B109" s="29" t="s">
        <v>28</v>
      </c>
      <c r="C109" s="92">
        <v>-213.97399999999999</v>
      </c>
      <c r="D109" s="96">
        <v>0</v>
      </c>
      <c r="E109" s="92">
        <f>(C109-D109-D110)</f>
        <v>-213.97399999999999</v>
      </c>
      <c r="G109" s="204">
        <f t="shared" si="21"/>
        <v>-9.3796296296296822E-3</v>
      </c>
      <c r="H109" s="205">
        <f>IFERROR(($C:$C-$N:$N),"N/A")</f>
        <v>2.0260000000000105</v>
      </c>
      <c r="I109" s="85"/>
      <c r="J109" s="204">
        <f>IF(ISERROR(E109/N109-1),IF($B$2="FR","ns","n.m."),IF(E109/N109-1&gt;100%,"x "&amp;(ROUND(E109/N109,1)),IF(E109/N109-1&lt;-100%,IF(B2="FR","ns","n.m."),E109/N109-1)))</f>
        <v>-9.3796296296296822E-3</v>
      </c>
      <c r="K109" s="205">
        <f>IFERROR(($E:$E-$N:$N),"N/A")</f>
        <v>2.0260000000000105</v>
      </c>
      <c r="L109" s="85"/>
      <c r="M109" s="213">
        <v>19</v>
      </c>
      <c r="N109" s="92">
        <v>-216</v>
      </c>
      <c r="O109" s="92">
        <v>-211</v>
      </c>
      <c r="P109" s="92">
        <v>-207</v>
      </c>
      <c r="Q109" s="92">
        <v>-246</v>
      </c>
    </row>
    <row r="110" spans="1:17">
      <c r="A110" s="177" t="s">
        <v>166</v>
      </c>
      <c r="B110" s="31" t="s">
        <v>30</v>
      </c>
      <c r="C110" s="96">
        <v>0</v>
      </c>
      <c r="D110" s="96">
        <v>0</v>
      </c>
      <c r="E110" s="96">
        <f t="shared" si="20"/>
        <v>0</v>
      </c>
      <c r="G110" s="206" t="str">
        <f t="shared" si="21"/>
        <v>n.m.</v>
      </c>
      <c r="H110" s="207"/>
      <c r="I110" s="21"/>
      <c r="J110" s="206"/>
      <c r="K110" s="207"/>
      <c r="L110" s="21"/>
      <c r="M110" s="214"/>
      <c r="N110" s="166"/>
      <c r="O110" s="166"/>
      <c r="P110" s="166"/>
      <c r="Q110" s="166"/>
    </row>
    <row r="111" spans="1:17">
      <c r="A111" s="21" t="s">
        <v>167</v>
      </c>
      <c r="B111" s="28" t="s">
        <v>32</v>
      </c>
      <c r="C111" s="74">
        <v>49.639000000000003</v>
      </c>
      <c r="D111" s="227">
        <v>0</v>
      </c>
      <c r="E111" s="74">
        <f t="shared" si="20"/>
        <v>49.639000000000003</v>
      </c>
      <c r="G111" s="202">
        <f t="shared" si="21"/>
        <v>1.3040816326530758E-2</v>
      </c>
      <c r="H111" s="203">
        <f t="shared" ref="H111:H121" si="23">IFERROR(($C:$C-$N:$N),"N/A")</f>
        <v>0.6390000000000029</v>
      </c>
      <c r="I111" s="85"/>
      <c r="J111" s="202">
        <f t="shared" si="22"/>
        <v>1.3040816326530758E-2</v>
      </c>
      <c r="K111" s="203">
        <f t="shared" ref="K111:K121" si="24">IFERROR(($C:$C-$D:$D-$N:$N),"N/A")</f>
        <v>0.6390000000000029</v>
      </c>
      <c r="L111" s="85"/>
      <c r="M111" s="212">
        <v>19</v>
      </c>
      <c r="N111" s="74">
        <v>49</v>
      </c>
      <c r="O111" s="74">
        <v>51</v>
      </c>
      <c r="P111" s="74">
        <v>60</v>
      </c>
      <c r="Q111" s="74">
        <v>29</v>
      </c>
    </row>
    <row r="112" spans="1:17">
      <c r="A112" s="21" t="s">
        <v>168</v>
      </c>
      <c r="B112" s="29" t="s">
        <v>34</v>
      </c>
      <c r="C112" s="72">
        <v>-2.42</v>
      </c>
      <c r="D112" s="219">
        <v>0</v>
      </c>
      <c r="E112" s="72">
        <f t="shared" si="20"/>
        <v>-2.42</v>
      </c>
      <c r="G112" s="204" t="str">
        <f t="shared" si="21"/>
        <v>x 2,4</v>
      </c>
      <c r="H112" s="205">
        <f t="shared" si="23"/>
        <v>-1.42</v>
      </c>
      <c r="I112" s="85"/>
      <c r="J112" s="204" t="str">
        <f t="shared" si="22"/>
        <v>x 2,4</v>
      </c>
      <c r="K112" s="205">
        <f t="shared" si="24"/>
        <v>-1.42</v>
      </c>
      <c r="L112" s="85"/>
      <c r="M112" s="213">
        <v>19</v>
      </c>
      <c r="N112" s="72">
        <v>-1</v>
      </c>
      <c r="O112" s="72">
        <v>-1</v>
      </c>
      <c r="P112" s="72">
        <v>0</v>
      </c>
      <c r="Q112" s="72">
        <v>-5</v>
      </c>
    </row>
    <row r="113" spans="1:17">
      <c r="A113" s="21" t="s">
        <v>169</v>
      </c>
      <c r="B113" s="29" t="s">
        <v>38</v>
      </c>
      <c r="C113" s="72">
        <v>0</v>
      </c>
      <c r="D113" s="219">
        <v>0</v>
      </c>
      <c r="E113" s="72">
        <f t="shared" si="20"/>
        <v>0</v>
      </c>
      <c r="G113" s="204" t="str">
        <f t="shared" si="21"/>
        <v>n.m.</v>
      </c>
      <c r="H113" s="205">
        <f t="shared" si="23"/>
        <v>0</v>
      </c>
      <c r="I113" s="85"/>
      <c r="J113" s="204" t="str">
        <f t="shared" si="22"/>
        <v>n.m.</v>
      </c>
      <c r="K113" s="205">
        <f t="shared" si="24"/>
        <v>0</v>
      </c>
      <c r="L113" s="85"/>
      <c r="M113" s="213">
        <v>19</v>
      </c>
      <c r="N113" s="72">
        <v>0</v>
      </c>
      <c r="O113" s="72">
        <v>0</v>
      </c>
      <c r="P113" s="72">
        <v>3</v>
      </c>
      <c r="Q113" s="72">
        <v>-2</v>
      </c>
    </row>
    <row r="114" spans="1:17">
      <c r="A114" s="21" t="s">
        <v>170</v>
      </c>
      <c r="B114" s="29" t="s">
        <v>40</v>
      </c>
      <c r="C114" s="72">
        <v>-8.0470000000000006</v>
      </c>
      <c r="D114" s="219">
        <v>-8.0489999999999995</v>
      </c>
      <c r="E114" s="72">
        <f t="shared" si="20"/>
        <v>1.9999999999988916E-3</v>
      </c>
      <c r="G114" s="204" t="str">
        <f t="shared" si="21"/>
        <v>x 2</v>
      </c>
      <c r="H114" s="205">
        <f t="shared" si="23"/>
        <v>-4.0470000000000006</v>
      </c>
      <c r="I114" s="85"/>
      <c r="J114" s="204" t="str">
        <f t="shared" si="22"/>
        <v>n.m.</v>
      </c>
      <c r="K114" s="205">
        <f t="shared" si="24"/>
        <v>4.0019999999999989</v>
      </c>
      <c r="L114" s="85"/>
      <c r="M114" s="213">
        <v>18</v>
      </c>
      <c r="N114" s="72">
        <v>-4</v>
      </c>
      <c r="O114" s="72">
        <v>0</v>
      </c>
      <c r="P114" s="72">
        <v>1</v>
      </c>
      <c r="Q114" s="72">
        <v>-56</v>
      </c>
    </row>
    <row r="115" spans="1:17">
      <c r="A115" s="21" t="s">
        <v>171</v>
      </c>
      <c r="B115" s="29" t="s">
        <v>42</v>
      </c>
      <c r="C115" s="72">
        <v>0</v>
      </c>
      <c r="D115" s="219">
        <v>0</v>
      </c>
      <c r="E115" s="72">
        <f t="shared" si="20"/>
        <v>0</v>
      </c>
      <c r="G115" s="204" t="str">
        <f t="shared" si="21"/>
        <v>n.m.</v>
      </c>
      <c r="H115" s="205">
        <f t="shared" si="23"/>
        <v>0</v>
      </c>
      <c r="I115" s="85"/>
      <c r="J115" s="204" t="str">
        <f t="shared" si="22"/>
        <v>n.m.</v>
      </c>
      <c r="K115" s="205">
        <f t="shared" si="24"/>
        <v>0</v>
      </c>
      <c r="L115" s="85"/>
      <c r="M115" s="213">
        <v>17</v>
      </c>
      <c r="N115" s="72">
        <v>0</v>
      </c>
      <c r="O115" s="72">
        <v>0</v>
      </c>
      <c r="P115" s="72">
        <v>0</v>
      </c>
      <c r="Q115" s="72">
        <v>0</v>
      </c>
    </row>
    <row r="116" spans="1:17">
      <c r="A116" s="21" t="s">
        <v>172</v>
      </c>
      <c r="B116" s="28" t="s">
        <v>44</v>
      </c>
      <c r="C116" s="74">
        <v>39.171999999999997</v>
      </c>
      <c r="D116" s="227">
        <v>-8.0489999999999995</v>
      </c>
      <c r="E116" s="74">
        <f t="shared" si="20"/>
        <v>47.220999999999997</v>
      </c>
      <c r="G116" s="202">
        <f t="shared" si="21"/>
        <v>-8.9023255813953539E-2</v>
      </c>
      <c r="H116" s="203">
        <f t="shared" si="23"/>
        <v>-3.828000000000003</v>
      </c>
      <c r="I116" s="85"/>
      <c r="J116" s="202">
        <f t="shared" si="22"/>
        <v>9.8162790697674307E-2</v>
      </c>
      <c r="K116" s="203">
        <f t="shared" si="24"/>
        <v>4.2209999999999965</v>
      </c>
      <c r="L116" s="85"/>
      <c r="M116" s="212">
        <v>19</v>
      </c>
      <c r="N116" s="74">
        <v>43</v>
      </c>
      <c r="O116" s="74">
        <v>49</v>
      </c>
      <c r="P116" s="74">
        <v>60</v>
      </c>
      <c r="Q116" s="74">
        <v>-27</v>
      </c>
    </row>
    <row r="117" spans="1:17">
      <c r="A117" s="21" t="s">
        <v>173</v>
      </c>
      <c r="B117" s="29" t="s">
        <v>46</v>
      </c>
      <c r="C117" s="72">
        <v>-7.9889999999999999</v>
      </c>
      <c r="D117" s="219">
        <v>2.0790566999999998</v>
      </c>
      <c r="E117" s="72">
        <f t="shared" si="20"/>
        <v>-10.0680567</v>
      </c>
      <c r="G117" s="204">
        <f t="shared" si="21"/>
        <v>-0.20110000000000006</v>
      </c>
      <c r="H117" s="205">
        <f t="shared" si="23"/>
        <v>2.0110000000000001</v>
      </c>
      <c r="I117" s="85"/>
      <c r="J117" s="204">
        <f t="shared" si="22"/>
        <v>6.8056699999998749E-3</v>
      </c>
      <c r="K117" s="205">
        <f t="shared" si="24"/>
        <v>-6.8056699999999637E-2</v>
      </c>
      <c r="L117" s="85"/>
      <c r="M117" s="213">
        <v>19</v>
      </c>
      <c r="N117" s="72">
        <v>-10</v>
      </c>
      <c r="O117" s="72">
        <v>-10</v>
      </c>
      <c r="P117" s="72">
        <v>0</v>
      </c>
      <c r="Q117" s="72">
        <v>-14</v>
      </c>
    </row>
    <row r="118" spans="1:17">
      <c r="A118" s="21" t="s">
        <v>174</v>
      </c>
      <c r="B118" s="29" t="s">
        <v>48</v>
      </c>
      <c r="C118" s="72">
        <v>0</v>
      </c>
      <c r="D118" s="219">
        <v>0</v>
      </c>
      <c r="E118" s="72">
        <f t="shared" si="20"/>
        <v>0</v>
      </c>
      <c r="G118" s="204" t="str">
        <f t="shared" si="21"/>
        <v>n.m.</v>
      </c>
      <c r="H118" s="205">
        <f t="shared" si="23"/>
        <v>0</v>
      </c>
      <c r="I118" s="85"/>
      <c r="J118" s="204" t="str">
        <f t="shared" si="22"/>
        <v>n.m.</v>
      </c>
      <c r="K118" s="205">
        <f t="shared" si="24"/>
        <v>0</v>
      </c>
      <c r="L118" s="85"/>
      <c r="M118" s="213">
        <v>16</v>
      </c>
      <c r="N118" s="72">
        <v>0</v>
      </c>
      <c r="O118" s="72">
        <v>0</v>
      </c>
      <c r="P118" s="72">
        <v>0</v>
      </c>
      <c r="Q118" s="72">
        <v>0</v>
      </c>
    </row>
    <row r="119" spans="1:17">
      <c r="A119" s="21" t="s">
        <v>175</v>
      </c>
      <c r="B119" s="28" t="s">
        <v>50</v>
      </c>
      <c r="C119" s="74">
        <v>31.183</v>
      </c>
      <c r="D119" s="227">
        <v>-5.9699432999999997</v>
      </c>
      <c r="E119" s="74">
        <f t="shared" si="20"/>
        <v>37.152943299999997</v>
      </c>
      <c r="G119" s="202">
        <f t="shared" si="21"/>
        <v>-8.2852941176470574E-2</v>
      </c>
      <c r="H119" s="203">
        <f t="shared" si="23"/>
        <v>-2.8170000000000002</v>
      </c>
      <c r="I119" s="85"/>
      <c r="J119" s="202">
        <f t="shared" si="22"/>
        <v>9.2733626470588248E-2</v>
      </c>
      <c r="K119" s="203">
        <f t="shared" si="24"/>
        <v>3.1529432999999969</v>
      </c>
      <c r="L119" s="85"/>
      <c r="M119" s="212">
        <v>19</v>
      </c>
      <c r="N119" s="74">
        <v>34</v>
      </c>
      <c r="O119" s="74">
        <v>37</v>
      </c>
      <c r="P119" s="74">
        <v>47</v>
      </c>
      <c r="Q119" s="74">
        <v>-27</v>
      </c>
    </row>
    <row r="120" spans="1:17">
      <c r="A120" s="21" t="s">
        <v>176</v>
      </c>
      <c r="B120" s="29" t="s">
        <v>52</v>
      </c>
      <c r="C120" s="72">
        <v>-5.8410000000000002</v>
      </c>
      <c r="D120" s="219">
        <v>0.13300000000000001</v>
      </c>
      <c r="E120" s="72">
        <f t="shared" si="20"/>
        <v>-5.9740000000000002</v>
      </c>
      <c r="G120" s="204">
        <f t="shared" si="21"/>
        <v>0.16820000000000013</v>
      </c>
      <c r="H120" s="205">
        <f t="shared" si="23"/>
        <v>-0.84100000000000019</v>
      </c>
      <c r="I120" s="85"/>
      <c r="J120" s="204">
        <f t="shared" si="22"/>
        <v>0.19480000000000008</v>
      </c>
      <c r="K120" s="205">
        <f t="shared" si="24"/>
        <v>-0.9740000000000002</v>
      </c>
      <c r="L120" s="85"/>
      <c r="M120" s="213">
        <v>19</v>
      </c>
      <c r="N120" s="72">
        <v>-5</v>
      </c>
      <c r="O120" s="72">
        <v>-5</v>
      </c>
      <c r="P120" s="72">
        <v>4</v>
      </c>
      <c r="Q120" s="72">
        <v>-8</v>
      </c>
    </row>
    <row r="121" spans="1:17">
      <c r="A121" s="21" t="s">
        <v>177</v>
      </c>
      <c r="B121" s="36" t="s">
        <v>54</v>
      </c>
      <c r="C121" s="75">
        <v>25.341999999999999</v>
      </c>
      <c r="D121" s="228">
        <v>-5.8369432999999997</v>
      </c>
      <c r="E121" s="75">
        <f t="shared" si="20"/>
        <v>31.1789433</v>
      </c>
      <c r="G121" s="208">
        <f t="shared" si="21"/>
        <v>-0.12613793103448279</v>
      </c>
      <c r="H121" s="209">
        <f t="shared" si="23"/>
        <v>-3.6580000000000013</v>
      </c>
      <c r="I121" s="85"/>
      <c r="J121" s="208">
        <f t="shared" si="22"/>
        <v>7.5135975862068882E-2</v>
      </c>
      <c r="K121" s="209">
        <f t="shared" si="24"/>
        <v>2.1789433000000002</v>
      </c>
      <c r="L121" s="85"/>
      <c r="M121" s="215">
        <v>19</v>
      </c>
      <c r="N121" s="75">
        <v>29</v>
      </c>
      <c r="O121" s="75">
        <v>31</v>
      </c>
      <c r="P121" s="75">
        <v>42</v>
      </c>
      <c r="Q121" s="75">
        <v>-22</v>
      </c>
    </row>
    <row r="122" spans="1:17">
      <c r="A122" s="21"/>
      <c r="C122" s="85"/>
      <c r="D122" s="21"/>
      <c r="E122" s="85"/>
      <c r="G122" s="191"/>
      <c r="H122" s="85"/>
      <c r="I122" s="85"/>
      <c r="J122" s="191"/>
      <c r="K122" s="85"/>
      <c r="L122" s="85"/>
      <c r="M122" s="85"/>
      <c r="N122" s="85"/>
      <c r="O122" s="85"/>
      <c r="P122" s="85"/>
      <c r="Q122" s="85"/>
    </row>
    <row r="123" spans="1:17">
      <c r="A123" s="21"/>
      <c r="C123" s="104"/>
      <c r="D123" s="104"/>
      <c r="E123" s="104"/>
      <c r="G123" s="191"/>
      <c r="H123" s="85"/>
      <c r="I123" s="85"/>
      <c r="J123" s="191"/>
      <c r="K123" s="85"/>
      <c r="L123" s="85"/>
      <c r="M123" s="104"/>
      <c r="N123" s="104"/>
      <c r="O123" s="104"/>
      <c r="P123" s="104"/>
      <c r="Q123" s="104"/>
    </row>
    <row r="124" spans="1:17" ht="16.5" thickBot="1">
      <c r="A124" s="21"/>
      <c r="B124" s="24" t="s">
        <v>178</v>
      </c>
      <c r="C124" s="87"/>
      <c r="D124" s="229"/>
      <c r="E124" s="87"/>
      <c r="G124" s="192"/>
      <c r="H124" s="87"/>
      <c r="I124" s="87"/>
      <c r="J124" s="192"/>
      <c r="K124" s="87"/>
      <c r="L124" s="87"/>
      <c r="M124" s="87"/>
      <c r="N124" s="87"/>
      <c r="O124" s="87"/>
      <c r="P124" s="87"/>
      <c r="Q124" s="87"/>
    </row>
    <row r="125" spans="1:17" ht="15.75">
      <c r="A125" s="21"/>
      <c r="B125" s="179"/>
      <c r="C125" s="224"/>
      <c r="D125" s="105"/>
      <c r="E125" s="224"/>
      <c r="G125" s="252"/>
      <c r="H125" s="224"/>
      <c r="I125" s="224"/>
      <c r="J125" s="252"/>
      <c r="K125" s="224"/>
      <c r="L125" s="224"/>
      <c r="M125" s="224"/>
      <c r="N125" s="224"/>
      <c r="O125" s="224"/>
      <c r="P125" s="224"/>
      <c r="Q125" s="224"/>
    </row>
    <row r="126" spans="1:17">
      <c r="A126" s="21"/>
      <c r="B126" s="180"/>
      <c r="C126" s="180" t="str">
        <f>C$18</f>
        <v>Stated</v>
      </c>
      <c r="D126" s="193" t="str">
        <f>D$18</f>
        <v>Specific items</v>
      </c>
      <c r="E126" s="180" t="str">
        <f>E$18</f>
        <v>Underlying</v>
      </c>
      <c r="G126" s="248" t="str">
        <f>G$18</f>
        <v>Stated vs. MEAN</v>
      </c>
      <c r="H126" s="200"/>
      <c r="I126" s="85"/>
      <c r="J126" s="248" t="str">
        <f>J$18</f>
        <v>Underlying vs. MEAN</v>
      </c>
      <c r="K126" s="200"/>
      <c r="L126" s="85"/>
      <c r="M126" s="185"/>
      <c r="N126" s="180" t="str">
        <f>N$18</f>
        <v>MEAN</v>
      </c>
      <c r="O126" s="180" t="str">
        <f>O$18</f>
        <v>MEDIAN</v>
      </c>
      <c r="P126" s="180" t="str">
        <f>P$18</f>
        <v>MAX</v>
      </c>
      <c r="Q126" s="180" t="str">
        <f>Q$18</f>
        <v>MIN</v>
      </c>
    </row>
    <row r="127" spans="1:17">
      <c r="A127" s="21"/>
      <c r="B127" s="25" t="str">
        <f>B$19</f>
        <v>€m</v>
      </c>
      <c r="C127" s="58" t="str">
        <f>C$19</f>
        <v>Q1-24</v>
      </c>
      <c r="D127" s="195" t="str">
        <f>D$19</f>
        <v>Q1-24</v>
      </c>
      <c r="E127" s="58" t="str">
        <f>E$19</f>
        <v>Q1-24</v>
      </c>
      <c r="G127" s="201" t="str">
        <f>G$19</f>
        <v>(%)</v>
      </c>
      <c r="H127" s="58" t="str">
        <f>H$19</f>
        <v>€m</v>
      </c>
      <c r="I127" s="85"/>
      <c r="J127" s="201" t="str">
        <f>J$19</f>
        <v>(%)</v>
      </c>
      <c r="K127" s="58" t="str">
        <f>K$19</f>
        <v>€m</v>
      </c>
      <c r="L127" s="85"/>
      <c r="M127" s="185" t="str">
        <f>M$19</f>
        <v>#</v>
      </c>
      <c r="N127" s="58" t="str">
        <f>N$19</f>
        <v>1T24</v>
      </c>
      <c r="O127" s="58" t="str">
        <f>O$19</f>
        <v>1T24</v>
      </c>
      <c r="P127" s="58" t="str">
        <f>P$19</f>
        <v>1T24</v>
      </c>
      <c r="Q127" s="58" t="str">
        <f>Q$19</f>
        <v>1T24</v>
      </c>
    </row>
    <row r="128" spans="1:17">
      <c r="A128" s="21"/>
      <c r="B128" s="26"/>
      <c r="C128" s="85"/>
      <c r="D128" s="21"/>
      <c r="E128" s="85"/>
      <c r="G128" s="191"/>
      <c r="H128" s="85"/>
      <c r="I128" s="85"/>
      <c r="J128" s="191"/>
      <c r="K128" s="85"/>
      <c r="L128" s="85"/>
      <c r="M128" s="85"/>
      <c r="N128" s="85"/>
      <c r="O128" s="85"/>
      <c r="P128" s="85"/>
      <c r="Q128" s="85"/>
    </row>
    <row r="129" spans="1:17">
      <c r="A129" s="105" t="s">
        <v>179</v>
      </c>
      <c r="B129" s="39" t="s">
        <v>26</v>
      </c>
      <c r="C129" s="89">
        <v>953.54200000000003</v>
      </c>
      <c r="D129" s="196">
        <v>1.6</v>
      </c>
      <c r="E129" s="143">
        <f t="shared" ref="E129:E143" si="25">(C129-D129)</f>
        <v>951.94200000000001</v>
      </c>
      <c r="G129" s="256">
        <f t="shared" ref="G129:G143" si="26">IF(ISERROR(C129/N129-1),IF($B$2="FR","ns","n.m."),IF(C129/N129-1&gt;100%,"x "&amp;(ROUND(C129/N129,1)),IF(C129/N129-1&lt;-100%,IF($B$2="FR","ns","n.m."),C129/N129-1)))</f>
        <v>-3.0953252032520306E-2</v>
      </c>
      <c r="H129" s="257">
        <f>IFERROR(($C:$C-$N:$N),"N/A")</f>
        <v>-30.45799999999997</v>
      </c>
      <c r="I129" s="224"/>
      <c r="J129" s="258">
        <f>IF(ISERROR((C129-D129)/N129-1),IF($B$2="FR","ns","n.m."),IF((C129-D129)/N129-1&gt;100%,"x "&amp;(ROUND((C129-D129)/N129,1)),IF((C129-D129)/N129-1&lt;-100%,IF($B$2="FR","ns","n.m."),(C129-D129)/N129-1)))</f>
        <v>-3.2579268292682872E-2</v>
      </c>
      <c r="K129" s="257">
        <f>IFERROR(($C:$C-$D:$D-$N:$N),"N/A")</f>
        <v>-32.057999999999993</v>
      </c>
      <c r="L129" s="224"/>
      <c r="M129" s="259">
        <v>19</v>
      </c>
      <c r="N129" s="143">
        <v>984</v>
      </c>
      <c r="O129" s="143">
        <v>983</v>
      </c>
      <c r="P129" s="143">
        <v>1033</v>
      </c>
      <c r="Q129" s="143">
        <v>947</v>
      </c>
    </row>
    <row r="130" spans="1:17">
      <c r="A130" s="107" t="s">
        <v>180</v>
      </c>
      <c r="B130" s="41" t="s">
        <v>58</v>
      </c>
      <c r="C130" s="145">
        <v>1.6</v>
      </c>
      <c r="D130" s="145">
        <v>1.6</v>
      </c>
      <c r="E130" s="145">
        <f t="shared" si="25"/>
        <v>0</v>
      </c>
      <c r="G130" s="260" t="str">
        <f t="shared" si="26"/>
        <v>n.m.</v>
      </c>
      <c r="H130" s="261"/>
      <c r="I130" s="105"/>
      <c r="J130" s="260"/>
      <c r="K130" s="261"/>
      <c r="L130" s="105"/>
      <c r="M130" s="262"/>
      <c r="N130" s="168"/>
      <c r="O130" s="168"/>
      <c r="P130" s="168"/>
      <c r="Q130" s="168"/>
    </row>
    <row r="131" spans="1:17">
      <c r="A131" s="183" t="s">
        <v>181</v>
      </c>
      <c r="B131" s="29" t="s">
        <v>28</v>
      </c>
      <c r="C131" s="92">
        <v>-602.33000000000004</v>
      </c>
      <c r="D131" s="96">
        <v>0</v>
      </c>
      <c r="E131" s="92">
        <f>(C131-D131-D132)</f>
        <v>-602.33000000000004</v>
      </c>
      <c r="G131" s="204">
        <f t="shared" si="26"/>
        <v>-4.0875796178343915E-2</v>
      </c>
      <c r="H131" s="205">
        <f>IFERROR(($C:$C-$N:$N),"N/A")</f>
        <v>25.669999999999959</v>
      </c>
      <c r="I131" s="85"/>
      <c r="J131" s="204">
        <f>IF(ISERROR(E131/N131-1),IF($B$2="FR","ns","n.m."),IF(E131/N131-1&gt;100%,"x "&amp;(ROUND(E131/N131,1)),IF(E131/N131-1&lt;-100%,IF(B2="FR","ns","n.m."),E131/N131-1)))</f>
        <v>-4.0875796178343915E-2</v>
      </c>
      <c r="K131" s="205">
        <f>IFERROR(($E:$E-$N:$N),"N/A")</f>
        <v>25.669999999999959</v>
      </c>
      <c r="L131" s="85"/>
      <c r="M131" s="213">
        <v>19</v>
      </c>
      <c r="N131" s="92">
        <v>-628</v>
      </c>
      <c r="O131" s="92">
        <v>-623</v>
      </c>
      <c r="P131" s="92">
        <v>-598</v>
      </c>
      <c r="Q131" s="92">
        <v>-674</v>
      </c>
    </row>
    <row r="132" spans="1:17">
      <c r="A132" s="177" t="s">
        <v>182</v>
      </c>
      <c r="B132" s="31" t="s">
        <v>30</v>
      </c>
      <c r="C132" s="96">
        <v>0</v>
      </c>
      <c r="D132" s="96">
        <v>0</v>
      </c>
      <c r="E132" s="96">
        <f t="shared" si="25"/>
        <v>0</v>
      </c>
      <c r="G132" s="206" t="str">
        <f t="shared" si="26"/>
        <v>n.m.</v>
      </c>
      <c r="H132" s="207"/>
      <c r="I132" s="21"/>
      <c r="J132" s="206"/>
      <c r="K132" s="207"/>
      <c r="L132" s="21"/>
      <c r="M132" s="214"/>
      <c r="N132" s="166"/>
      <c r="O132" s="166"/>
      <c r="P132" s="166"/>
      <c r="Q132" s="166"/>
    </row>
    <row r="133" spans="1:17">
      <c r="A133" s="21" t="s">
        <v>183</v>
      </c>
      <c r="B133" s="28" t="s">
        <v>32</v>
      </c>
      <c r="C133" s="60">
        <v>351.21199999999999</v>
      </c>
      <c r="D133" s="218">
        <v>1.6</v>
      </c>
      <c r="E133" s="60">
        <f t="shared" si="25"/>
        <v>349.61199999999997</v>
      </c>
      <c r="G133" s="202">
        <f t="shared" si="26"/>
        <v>-1.3449438202247199E-2</v>
      </c>
      <c r="H133" s="203">
        <f t="shared" ref="H133:H143" si="27">IFERROR(($C:$C-$N:$N),"N/A")</f>
        <v>-4.7880000000000109</v>
      </c>
      <c r="I133" s="85"/>
      <c r="J133" s="202">
        <f t="shared" ref="J133:J143" si="28">IF(ISERROR((C133-D133)/N133-1),IF($B$2="FR","ns","n.m."),IF((C133-D133)/N133-1&gt;100%,"x "&amp;(ROUND((C133-D133)/N133,1)),IF((C133-D133)/N133-1&lt;-100%,IF($B$2="FR","ns","n.m."),(C133-D133)/N133-1)))</f>
        <v>-1.7943820224719187E-2</v>
      </c>
      <c r="K133" s="203">
        <f t="shared" ref="K133:K143" si="29">IFERROR(($C:$C-$D:$D-$N:$N),"N/A")</f>
        <v>-6.3880000000000337</v>
      </c>
      <c r="L133" s="85"/>
      <c r="M133" s="263">
        <v>19</v>
      </c>
      <c r="N133" s="60">
        <v>356</v>
      </c>
      <c r="O133" s="60">
        <v>349</v>
      </c>
      <c r="P133" s="60">
        <v>429</v>
      </c>
      <c r="Q133" s="60">
        <v>310</v>
      </c>
    </row>
    <row r="134" spans="1:17">
      <c r="A134" s="21" t="s">
        <v>184</v>
      </c>
      <c r="B134" s="29" t="s">
        <v>34</v>
      </c>
      <c r="C134" s="98">
        <v>-118.73</v>
      </c>
      <c r="D134" s="64">
        <v>0</v>
      </c>
      <c r="E134" s="98">
        <f t="shared" si="25"/>
        <v>-118.73</v>
      </c>
      <c r="G134" s="204">
        <f t="shared" si="26"/>
        <v>0.4134523809523809</v>
      </c>
      <c r="H134" s="205">
        <f t="shared" si="27"/>
        <v>-34.730000000000004</v>
      </c>
      <c r="I134" s="85"/>
      <c r="J134" s="204">
        <f t="shared" si="28"/>
        <v>0.4134523809523809</v>
      </c>
      <c r="K134" s="205">
        <f t="shared" si="29"/>
        <v>-34.730000000000004</v>
      </c>
      <c r="L134" s="85"/>
      <c r="M134" s="264">
        <v>19</v>
      </c>
      <c r="N134" s="98">
        <v>-84</v>
      </c>
      <c r="O134" s="98">
        <v>-85</v>
      </c>
      <c r="P134" s="98">
        <v>-66</v>
      </c>
      <c r="Q134" s="98">
        <v>-106</v>
      </c>
    </row>
    <row r="135" spans="1:17">
      <c r="A135" s="21" t="s">
        <v>185</v>
      </c>
      <c r="B135" s="29" t="s">
        <v>38</v>
      </c>
      <c r="C135" s="98">
        <v>0</v>
      </c>
      <c r="D135" s="64">
        <v>0</v>
      </c>
      <c r="E135" s="98">
        <f t="shared" si="25"/>
        <v>0</v>
      </c>
      <c r="G135" s="204" t="str">
        <f t="shared" si="26"/>
        <v>n.m.</v>
      </c>
      <c r="H135" s="205">
        <f t="shared" si="27"/>
        <v>0</v>
      </c>
      <c r="I135" s="85"/>
      <c r="J135" s="204" t="str">
        <f t="shared" si="28"/>
        <v>n.m.</v>
      </c>
      <c r="K135" s="205">
        <f t="shared" si="29"/>
        <v>0</v>
      </c>
      <c r="L135" s="85"/>
      <c r="M135" s="264">
        <v>19</v>
      </c>
      <c r="N135" s="98">
        <v>0</v>
      </c>
      <c r="O135" s="98">
        <v>0</v>
      </c>
      <c r="P135" s="98">
        <v>1</v>
      </c>
      <c r="Q135" s="98">
        <v>0</v>
      </c>
    </row>
    <row r="136" spans="1:17">
      <c r="A136" s="21" t="s">
        <v>186</v>
      </c>
      <c r="B136" s="29" t="s">
        <v>40</v>
      </c>
      <c r="C136" s="98">
        <v>1.835</v>
      </c>
      <c r="D136" s="64">
        <v>0</v>
      </c>
      <c r="E136" s="98">
        <f t="shared" si="25"/>
        <v>1.835</v>
      </c>
      <c r="G136" s="204">
        <f t="shared" si="26"/>
        <v>0.83499999999999996</v>
      </c>
      <c r="H136" s="205">
        <f t="shared" si="27"/>
        <v>0.83499999999999996</v>
      </c>
      <c r="I136" s="85"/>
      <c r="J136" s="204">
        <f t="shared" si="28"/>
        <v>0.83499999999999996</v>
      </c>
      <c r="K136" s="205">
        <f t="shared" si="29"/>
        <v>0.83499999999999996</v>
      </c>
      <c r="L136" s="85"/>
      <c r="M136" s="264">
        <v>19</v>
      </c>
      <c r="N136" s="98">
        <v>1</v>
      </c>
      <c r="O136" s="98">
        <v>0</v>
      </c>
      <c r="P136" s="98">
        <v>5</v>
      </c>
      <c r="Q136" s="98">
        <v>0</v>
      </c>
    </row>
    <row r="137" spans="1:17">
      <c r="A137" s="21" t="s">
        <v>187</v>
      </c>
      <c r="B137" s="29" t="s">
        <v>42</v>
      </c>
      <c r="C137" s="98">
        <v>0</v>
      </c>
      <c r="D137" s="64">
        <v>0</v>
      </c>
      <c r="E137" s="98">
        <f t="shared" si="25"/>
        <v>0</v>
      </c>
      <c r="G137" s="204" t="str">
        <f t="shared" si="26"/>
        <v>n.m.</v>
      </c>
      <c r="H137" s="205">
        <f t="shared" si="27"/>
        <v>0</v>
      </c>
      <c r="I137" s="85"/>
      <c r="J137" s="204" t="str">
        <f t="shared" si="28"/>
        <v>n.m.</v>
      </c>
      <c r="K137" s="205">
        <f t="shared" si="29"/>
        <v>0</v>
      </c>
      <c r="L137" s="85"/>
      <c r="M137" s="264">
        <v>17</v>
      </c>
      <c r="N137" s="98">
        <v>0</v>
      </c>
      <c r="O137" s="98">
        <v>0</v>
      </c>
      <c r="P137" s="98">
        <v>0</v>
      </c>
      <c r="Q137" s="98">
        <v>0</v>
      </c>
    </row>
    <row r="138" spans="1:17">
      <c r="A138" s="21" t="s">
        <v>188</v>
      </c>
      <c r="B138" s="28" t="s">
        <v>44</v>
      </c>
      <c r="C138" s="60">
        <v>234.31700000000001</v>
      </c>
      <c r="D138" s="218">
        <v>1.6</v>
      </c>
      <c r="E138" s="60">
        <f t="shared" si="25"/>
        <v>232.71700000000001</v>
      </c>
      <c r="G138" s="202">
        <f t="shared" si="26"/>
        <v>-0.14169597069597062</v>
      </c>
      <c r="H138" s="203">
        <f t="shared" si="27"/>
        <v>-38.682999999999993</v>
      </c>
      <c r="I138" s="85"/>
      <c r="J138" s="202">
        <f t="shared" si="28"/>
        <v>-0.14755677655677646</v>
      </c>
      <c r="K138" s="203">
        <f t="shared" si="29"/>
        <v>-40.282999999999987</v>
      </c>
      <c r="L138" s="85"/>
      <c r="M138" s="263">
        <v>19</v>
      </c>
      <c r="N138" s="60">
        <v>273</v>
      </c>
      <c r="O138" s="60">
        <v>267</v>
      </c>
      <c r="P138" s="60">
        <v>344</v>
      </c>
      <c r="Q138" s="60">
        <v>230</v>
      </c>
    </row>
    <row r="139" spans="1:17">
      <c r="A139" s="21" t="s">
        <v>189</v>
      </c>
      <c r="B139" s="29" t="s">
        <v>46</v>
      </c>
      <c r="C139" s="98">
        <v>-53.283999999999999</v>
      </c>
      <c r="D139" s="64">
        <v>-0.41327999999999998</v>
      </c>
      <c r="E139" s="98">
        <f t="shared" si="25"/>
        <v>-52.870719999999999</v>
      </c>
      <c r="G139" s="204">
        <f t="shared" si="26"/>
        <v>-0.24952112676056337</v>
      </c>
      <c r="H139" s="205">
        <f t="shared" si="27"/>
        <v>17.716000000000001</v>
      </c>
      <c r="I139" s="85"/>
      <c r="J139" s="204">
        <f t="shared" si="28"/>
        <v>-0.25534197183098595</v>
      </c>
      <c r="K139" s="205">
        <f t="shared" si="29"/>
        <v>18.129280000000001</v>
      </c>
      <c r="L139" s="85"/>
      <c r="M139" s="264">
        <v>19</v>
      </c>
      <c r="N139" s="98">
        <v>-71</v>
      </c>
      <c r="O139" s="98">
        <v>-70</v>
      </c>
      <c r="P139" s="98">
        <v>-60</v>
      </c>
      <c r="Q139" s="98">
        <v>-87</v>
      </c>
    </row>
    <row r="140" spans="1:17">
      <c r="A140" s="21" t="s">
        <v>190</v>
      </c>
      <c r="B140" s="29" t="s">
        <v>48</v>
      </c>
      <c r="C140" s="98">
        <v>0</v>
      </c>
      <c r="D140" s="64">
        <v>0</v>
      </c>
      <c r="E140" s="98">
        <f t="shared" si="25"/>
        <v>0</v>
      </c>
      <c r="G140" s="204" t="str">
        <f t="shared" si="26"/>
        <v>n.m.</v>
      </c>
      <c r="H140" s="205">
        <f t="shared" si="27"/>
        <v>0</v>
      </c>
      <c r="I140" s="85"/>
      <c r="J140" s="204" t="str">
        <f t="shared" si="28"/>
        <v>n.m.</v>
      </c>
      <c r="K140" s="205">
        <f t="shared" si="29"/>
        <v>0</v>
      </c>
      <c r="L140" s="85"/>
      <c r="M140" s="264">
        <v>17</v>
      </c>
      <c r="N140" s="98">
        <v>0</v>
      </c>
      <c r="O140" s="98">
        <v>0</v>
      </c>
      <c r="P140" s="98">
        <v>0</v>
      </c>
      <c r="Q140" s="98">
        <v>0</v>
      </c>
    </row>
    <row r="141" spans="1:17">
      <c r="A141" s="21" t="s">
        <v>191</v>
      </c>
      <c r="B141" s="28" t="s">
        <v>50</v>
      </c>
      <c r="C141" s="60">
        <v>181.03299999999999</v>
      </c>
      <c r="D141" s="218">
        <v>1.1867200000000002</v>
      </c>
      <c r="E141" s="60">
        <f t="shared" si="25"/>
        <v>179.84627999999998</v>
      </c>
      <c r="G141" s="202">
        <f t="shared" si="26"/>
        <v>-9.9338308457711522E-2</v>
      </c>
      <c r="H141" s="203">
        <f t="shared" si="27"/>
        <v>-19.967000000000013</v>
      </c>
      <c r="I141" s="85"/>
      <c r="J141" s="202">
        <f t="shared" si="28"/>
        <v>-0.10524238805970165</v>
      </c>
      <c r="K141" s="203">
        <f t="shared" si="29"/>
        <v>-21.153720000000021</v>
      </c>
      <c r="L141" s="85"/>
      <c r="M141" s="263">
        <v>19</v>
      </c>
      <c r="N141" s="60">
        <v>201</v>
      </c>
      <c r="O141" s="60">
        <v>200</v>
      </c>
      <c r="P141" s="60">
        <v>258</v>
      </c>
      <c r="Q141" s="60">
        <v>168</v>
      </c>
    </row>
    <row r="142" spans="1:17">
      <c r="A142" s="21" t="s">
        <v>192</v>
      </c>
      <c r="B142" s="29" t="s">
        <v>52</v>
      </c>
      <c r="C142" s="98">
        <v>-8.1020000000000003</v>
      </c>
      <c r="D142" s="64">
        <v>0</v>
      </c>
      <c r="E142" s="98">
        <f t="shared" si="25"/>
        <v>-8.1020000000000003</v>
      </c>
      <c r="G142" s="204">
        <f t="shared" si="26"/>
        <v>-9.9777777777777743E-2</v>
      </c>
      <c r="H142" s="205">
        <f t="shared" si="27"/>
        <v>0.89799999999999969</v>
      </c>
      <c r="I142" s="85"/>
      <c r="J142" s="204">
        <f t="shared" si="28"/>
        <v>-9.9777777777777743E-2</v>
      </c>
      <c r="K142" s="205">
        <f t="shared" si="29"/>
        <v>0.89799999999999969</v>
      </c>
      <c r="L142" s="85"/>
      <c r="M142" s="264">
        <v>19</v>
      </c>
      <c r="N142" s="98">
        <v>-9</v>
      </c>
      <c r="O142" s="98">
        <v>-9</v>
      </c>
      <c r="P142" s="98">
        <v>-7</v>
      </c>
      <c r="Q142" s="98">
        <v>-13</v>
      </c>
    </row>
    <row r="143" spans="1:17">
      <c r="A143" s="21" t="s">
        <v>193</v>
      </c>
      <c r="B143" s="36" t="s">
        <v>54</v>
      </c>
      <c r="C143" s="61">
        <v>172.93100000000001</v>
      </c>
      <c r="D143" s="220">
        <v>1.1867200000000002</v>
      </c>
      <c r="E143" s="61">
        <f t="shared" si="25"/>
        <v>171.74428</v>
      </c>
      <c r="G143" s="208">
        <f t="shared" si="26"/>
        <v>-9.931770833333331E-2</v>
      </c>
      <c r="H143" s="209">
        <f t="shared" si="27"/>
        <v>-19.068999999999988</v>
      </c>
      <c r="I143" s="85"/>
      <c r="J143" s="208">
        <f t="shared" si="28"/>
        <v>-0.10549854166666661</v>
      </c>
      <c r="K143" s="209">
        <f t="shared" si="29"/>
        <v>-20.255719999999997</v>
      </c>
      <c r="L143" s="85"/>
      <c r="M143" s="265">
        <v>19</v>
      </c>
      <c r="N143" s="61">
        <v>192</v>
      </c>
      <c r="O143" s="61">
        <v>189</v>
      </c>
      <c r="P143" s="61">
        <v>245</v>
      </c>
      <c r="Q143" s="61">
        <v>158</v>
      </c>
    </row>
    <row r="144" spans="1:17">
      <c r="A144" s="21"/>
      <c r="B144" s="109"/>
      <c r="C144" s="110"/>
      <c r="D144" s="110"/>
      <c r="E144" s="110"/>
      <c r="G144" s="191"/>
      <c r="H144" s="85"/>
      <c r="I144" s="85"/>
      <c r="J144" s="191"/>
      <c r="K144" s="85"/>
      <c r="L144" s="85"/>
      <c r="M144" s="110"/>
      <c r="N144" s="110"/>
      <c r="O144" s="110"/>
      <c r="P144" s="110"/>
      <c r="Q144" s="110"/>
    </row>
    <row r="145" spans="1:17">
      <c r="A145" s="21"/>
      <c r="C145" s="85"/>
      <c r="D145" s="21"/>
      <c r="E145" s="85"/>
      <c r="G145" s="191"/>
      <c r="H145" s="85"/>
      <c r="I145" s="85"/>
      <c r="J145" s="191"/>
      <c r="K145" s="85"/>
      <c r="L145" s="85"/>
      <c r="M145" s="85"/>
      <c r="N145" s="85"/>
      <c r="O145" s="85"/>
      <c r="P145" s="85"/>
      <c r="Q145" s="85"/>
    </row>
    <row r="146" spans="1:17" ht="16.5" thickBot="1">
      <c r="A146" s="21"/>
      <c r="B146" s="24" t="s">
        <v>195</v>
      </c>
      <c r="C146" s="87"/>
      <c r="D146" s="229"/>
      <c r="E146" s="87"/>
      <c r="G146" s="192"/>
      <c r="H146" s="87"/>
      <c r="I146" s="87"/>
      <c r="J146" s="192"/>
      <c r="K146" s="87"/>
      <c r="L146" s="87"/>
      <c r="M146" s="87"/>
      <c r="N146" s="87"/>
      <c r="O146" s="87"/>
      <c r="P146" s="87"/>
      <c r="Q146" s="87"/>
    </row>
    <row r="147" spans="1:17" ht="15.75">
      <c r="A147" s="21"/>
      <c r="B147" s="179"/>
      <c r="C147" s="224"/>
      <c r="D147" s="105"/>
      <c r="E147" s="224"/>
      <c r="G147" s="252"/>
      <c r="H147" s="224"/>
      <c r="I147" s="224"/>
      <c r="J147" s="252"/>
      <c r="K147" s="224"/>
      <c r="L147" s="224"/>
      <c r="M147" s="224"/>
      <c r="N147" s="224"/>
      <c r="O147" s="224"/>
      <c r="P147" s="224"/>
      <c r="Q147" s="224"/>
    </row>
    <row r="148" spans="1:17">
      <c r="A148" s="21"/>
      <c r="B148" s="180"/>
      <c r="C148" s="180" t="str">
        <f>C$18</f>
        <v>Stated</v>
      </c>
      <c r="D148" s="193" t="str">
        <f>D$18</f>
        <v>Specific items</v>
      </c>
      <c r="E148" s="180" t="str">
        <f>E$18</f>
        <v>Underlying</v>
      </c>
      <c r="G148" s="248" t="str">
        <f>G$18</f>
        <v>Stated vs. MEAN</v>
      </c>
      <c r="H148" s="200"/>
      <c r="I148" s="85"/>
      <c r="J148" s="248" t="str">
        <f>J$18</f>
        <v>Underlying vs. MEAN</v>
      </c>
      <c r="K148" s="200"/>
      <c r="L148" s="85"/>
      <c r="M148" s="185"/>
      <c r="N148" s="180" t="str">
        <f>N$18</f>
        <v>MEAN</v>
      </c>
      <c r="O148" s="180" t="str">
        <f>O$18</f>
        <v>MEDIAN</v>
      </c>
      <c r="P148" s="180" t="str">
        <f>P$18</f>
        <v>MAX</v>
      </c>
      <c r="Q148" s="180" t="str">
        <f>Q$18</f>
        <v>MIN</v>
      </c>
    </row>
    <row r="149" spans="1:17">
      <c r="A149" s="21"/>
      <c r="B149" s="25" t="str">
        <f>B$19</f>
        <v>€m</v>
      </c>
      <c r="C149" s="58" t="str">
        <f>C$19</f>
        <v>Q1-24</v>
      </c>
      <c r="D149" s="195" t="str">
        <f>D$19</f>
        <v>Q1-24</v>
      </c>
      <c r="E149" s="58" t="str">
        <f>E$19</f>
        <v>Q1-24</v>
      </c>
      <c r="G149" s="201" t="str">
        <f>G$19</f>
        <v>(%)</v>
      </c>
      <c r="H149" s="58" t="str">
        <f>H$19</f>
        <v>€m</v>
      </c>
      <c r="I149" s="85"/>
      <c r="J149" s="201" t="str">
        <f>J$19</f>
        <v>(%)</v>
      </c>
      <c r="K149" s="58" t="str">
        <f>K$19</f>
        <v>€m</v>
      </c>
      <c r="L149" s="85"/>
      <c r="M149" s="185" t="str">
        <f>M$19</f>
        <v>#</v>
      </c>
      <c r="N149" s="58" t="str">
        <f>N$19</f>
        <v>1T24</v>
      </c>
      <c r="O149" s="58" t="str">
        <f>O$19</f>
        <v>1T24</v>
      </c>
      <c r="P149" s="58" t="str">
        <f>P$19</f>
        <v>1T24</v>
      </c>
      <c r="Q149" s="58" t="str">
        <f>Q$19</f>
        <v>1T24</v>
      </c>
    </row>
    <row r="150" spans="1:17">
      <c r="A150" s="21"/>
      <c r="B150" s="26"/>
      <c r="C150" s="85"/>
      <c r="D150" s="21"/>
      <c r="E150" s="85"/>
      <c r="G150" s="191"/>
      <c r="H150" s="85"/>
      <c r="I150" s="85"/>
      <c r="J150" s="191"/>
      <c r="K150" s="85"/>
      <c r="L150" s="85"/>
      <c r="M150" s="85"/>
      <c r="N150" s="85"/>
      <c r="O150" s="85"/>
      <c r="P150" s="85"/>
      <c r="Q150" s="85"/>
    </row>
    <row r="151" spans="1:17">
      <c r="A151" s="21" t="s">
        <v>196</v>
      </c>
      <c r="B151" s="28" t="s">
        <v>26</v>
      </c>
      <c r="C151" s="89">
        <v>1057.3589505637799</v>
      </c>
      <c r="D151" s="196">
        <v>0</v>
      </c>
      <c r="E151" s="60">
        <f t="shared" ref="E151:E164" si="30">(C151-D151)</f>
        <v>1057.3589505637799</v>
      </c>
      <c r="G151" s="202">
        <f t="shared" ref="G151:G164" si="31">IF(ISERROR(C151/N151-1),IF($B$2="FR","ns","n.m."),IF(C151/N151-1&gt;100%,"x "&amp;(ROUND(C151/N151,1)),IF(C151/N151-1&lt;-100%,IF($B$2="FR","ns","n.m."),C151/N151-1)))</f>
        <v>6.8039344003818059E-2</v>
      </c>
      <c r="H151" s="203">
        <f>IFERROR(($C:$C-$N:$N),"N/A")</f>
        <v>67.358950563779899</v>
      </c>
      <c r="I151" s="85"/>
      <c r="J151" s="202">
        <f t="shared" ref="J151:J164" si="32">IF(ISERROR((C151-D151)/N151-1),IF($B$2="FR","ns","n.m."),IF((C151-D151)/N151-1&gt;100%,"x "&amp;(ROUND((C151-D151)/N151,1)),IF((C151-D151)/N151-1&lt;-100%,IF($B$2="FR","ns","n.m."),(C151-D151)/N151-1)))</f>
        <v>6.8039344003818059E-2</v>
      </c>
      <c r="K151" s="203">
        <f>IFERROR(($C:$C-$D:$D-$N:$N),"N/A")</f>
        <v>67.358950563779899</v>
      </c>
      <c r="L151" s="85"/>
      <c r="M151" s="263">
        <v>19</v>
      </c>
      <c r="N151" s="60">
        <v>990</v>
      </c>
      <c r="O151" s="60">
        <v>990</v>
      </c>
      <c r="P151" s="60">
        <v>1033</v>
      </c>
      <c r="Q151" s="60">
        <v>938</v>
      </c>
    </row>
    <row r="152" spans="1:17">
      <c r="A152" s="21" t="s">
        <v>197</v>
      </c>
      <c r="B152" s="29" t="s">
        <v>28</v>
      </c>
      <c r="C152" s="92">
        <v>-505.47150368894501</v>
      </c>
      <c r="D152" s="96">
        <v>0</v>
      </c>
      <c r="E152" s="92">
        <f>(C152-D152-D153)</f>
        <v>-505.47150368894501</v>
      </c>
      <c r="G152" s="204">
        <f t="shared" si="31"/>
        <v>-3.9027559526720546E-2</v>
      </c>
      <c r="H152" s="205">
        <f>IFERROR(($C:$C-$N:$N),"N/A")</f>
        <v>20.528496311054994</v>
      </c>
      <c r="I152" s="85"/>
      <c r="J152" s="204">
        <f>IF(ISERROR(E152/N152-1),IF($B$2="FR","ns","n.m."),IF(E152/N152-1&gt;100%,"x "&amp;(ROUND(E152/N152,1)),IF(E152/N152-1&lt;-100%,IF(B2="FR","ns","n.m."),E152/N152-1)))</f>
        <v>-3.9027559526720546E-2</v>
      </c>
      <c r="K152" s="205">
        <f>IFERROR(($E:$E-$N:$N),"N/A")</f>
        <v>20.528496311054994</v>
      </c>
      <c r="L152" s="85"/>
      <c r="M152" s="213">
        <v>19</v>
      </c>
      <c r="N152" s="92">
        <v>-526</v>
      </c>
      <c r="O152" s="92">
        <v>-524</v>
      </c>
      <c r="P152" s="92">
        <v>-496</v>
      </c>
      <c r="Q152" s="92">
        <v>-590</v>
      </c>
    </row>
    <row r="153" spans="1:17">
      <c r="A153" s="177" t="s">
        <v>198</v>
      </c>
      <c r="B153" s="31" t="s">
        <v>30</v>
      </c>
      <c r="C153" s="96">
        <v>0</v>
      </c>
      <c r="D153" s="96">
        <v>0</v>
      </c>
      <c r="E153" s="96">
        <f t="shared" si="30"/>
        <v>0</v>
      </c>
      <c r="G153" s="206"/>
      <c r="H153" s="207"/>
      <c r="I153" s="21"/>
      <c r="J153" s="206"/>
      <c r="K153" s="207"/>
      <c r="L153" s="21"/>
      <c r="M153" s="214"/>
      <c r="N153" s="166"/>
      <c r="O153" s="166"/>
      <c r="P153" s="166"/>
      <c r="Q153" s="166"/>
    </row>
    <row r="154" spans="1:17">
      <c r="A154" s="21" t="s">
        <v>199</v>
      </c>
      <c r="B154" s="28" t="s">
        <v>32</v>
      </c>
      <c r="C154" s="60">
        <v>551.88744687483802</v>
      </c>
      <c r="D154" s="218">
        <v>0</v>
      </c>
      <c r="E154" s="60">
        <f t="shared" si="30"/>
        <v>551.88744687483802</v>
      </c>
      <c r="G154" s="202">
        <f t="shared" si="31"/>
        <v>0.18941260102335788</v>
      </c>
      <c r="H154" s="203">
        <f t="shared" ref="H154:H164" si="33">IFERROR(($C:$C-$N:$N),"N/A")</f>
        <v>87.88744687483802</v>
      </c>
      <c r="I154" s="85"/>
      <c r="J154" s="202">
        <f t="shared" si="32"/>
        <v>0.18941260102335788</v>
      </c>
      <c r="K154" s="203">
        <f t="shared" ref="K154:K164" si="34">IFERROR(($C:$C-$D:$D-$N:$N),"N/A")</f>
        <v>87.88744687483802</v>
      </c>
      <c r="L154" s="85"/>
      <c r="M154" s="263">
        <v>19</v>
      </c>
      <c r="N154" s="60">
        <v>464</v>
      </c>
      <c r="O154" s="60">
        <v>463</v>
      </c>
      <c r="P154" s="60">
        <v>512</v>
      </c>
      <c r="Q154" s="60">
        <v>409</v>
      </c>
    </row>
    <row r="155" spans="1:17">
      <c r="A155" s="21" t="s">
        <v>200</v>
      </c>
      <c r="B155" s="29" t="s">
        <v>34</v>
      </c>
      <c r="C155" s="98">
        <v>-81.838475505428704</v>
      </c>
      <c r="D155" s="64">
        <v>-20</v>
      </c>
      <c r="E155" s="98">
        <f t="shared" si="30"/>
        <v>-61.838475505428704</v>
      </c>
      <c r="G155" s="204">
        <f t="shared" si="31"/>
        <v>-0.36063691011383825</v>
      </c>
      <c r="H155" s="205">
        <f t="shared" si="33"/>
        <v>46.161524494571296</v>
      </c>
      <c r="I155" s="85"/>
      <c r="J155" s="204">
        <f t="shared" si="32"/>
        <v>-0.51688691011383825</v>
      </c>
      <c r="K155" s="205">
        <f t="shared" si="34"/>
        <v>66.161524494571296</v>
      </c>
      <c r="L155" s="85"/>
      <c r="M155" s="264">
        <v>19</v>
      </c>
      <c r="N155" s="98">
        <v>-128</v>
      </c>
      <c r="O155" s="98">
        <v>-129</v>
      </c>
      <c r="P155" s="98">
        <v>-102</v>
      </c>
      <c r="Q155" s="98">
        <v>-155</v>
      </c>
    </row>
    <row r="156" spans="1:17">
      <c r="A156" s="21" t="s">
        <v>201</v>
      </c>
      <c r="B156" s="29" t="s">
        <v>38</v>
      </c>
      <c r="C156" s="98">
        <v>0</v>
      </c>
      <c r="D156" s="64">
        <v>0</v>
      </c>
      <c r="E156" s="98">
        <f t="shared" si="30"/>
        <v>0</v>
      </c>
      <c r="G156" s="204" t="str">
        <f t="shared" si="31"/>
        <v>n.m.</v>
      </c>
      <c r="H156" s="205">
        <f t="shared" si="33"/>
        <v>0</v>
      </c>
      <c r="I156" s="85"/>
      <c r="J156" s="204" t="str">
        <f t="shared" si="32"/>
        <v>n.m.</v>
      </c>
      <c r="K156" s="205">
        <f t="shared" si="34"/>
        <v>0</v>
      </c>
      <c r="L156" s="85"/>
      <c r="M156" s="264">
        <v>19</v>
      </c>
      <c r="N156" s="98">
        <v>0</v>
      </c>
      <c r="O156" s="98">
        <v>0</v>
      </c>
      <c r="P156" s="98">
        <v>5</v>
      </c>
      <c r="Q156" s="98">
        <v>0</v>
      </c>
    </row>
    <row r="157" spans="1:17">
      <c r="A157" s="21" t="s">
        <v>202</v>
      </c>
      <c r="B157" s="29" t="s">
        <v>40</v>
      </c>
      <c r="C157" s="98">
        <v>-0.12516750783049599</v>
      </c>
      <c r="D157" s="64">
        <v>0</v>
      </c>
      <c r="E157" s="98">
        <f t="shared" si="30"/>
        <v>-0.12516750783049599</v>
      </c>
      <c r="G157" s="204" t="str">
        <f t="shared" si="31"/>
        <v>n.m.</v>
      </c>
      <c r="H157" s="205">
        <f t="shared" si="33"/>
        <v>-0.12516750783049599</v>
      </c>
      <c r="I157" s="85"/>
      <c r="J157" s="204" t="str">
        <f t="shared" si="32"/>
        <v>n.m.</v>
      </c>
      <c r="K157" s="205">
        <f t="shared" si="34"/>
        <v>-0.12516750783049599</v>
      </c>
      <c r="L157" s="85"/>
      <c r="M157" s="264">
        <v>19</v>
      </c>
      <c r="N157" s="98">
        <v>0</v>
      </c>
      <c r="O157" s="98">
        <v>0</v>
      </c>
      <c r="P157" s="98">
        <v>3</v>
      </c>
      <c r="Q157" s="98">
        <v>0</v>
      </c>
    </row>
    <row r="158" spans="1:17">
      <c r="A158" s="21" t="s">
        <v>203</v>
      </c>
      <c r="B158" s="29" t="s">
        <v>42</v>
      </c>
      <c r="C158" s="98">
        <v>0</v>
      </c>
      <c r="D158" s="64">
        <v>0</v>
      </c>
      <c r="E158" s="98">
        <f t="shared" si="30"/>
        <v>0</v>
      </c>
      <c r="G158" s="204" t="str">
        <f t="shared" si="31"/>
        <v>n.m.</v>
      </c>
      <c r="H158" s="205">
        <f t="shared" si="33"/>
        <v>0</v>
      </c>
      <c r="I158" s="85"/>
      <c r="J158" s="204" t="str">
        <f t="shared" si="32"/>
        <v>n.m.</v>
      </c>
      <c r="K158" s="205">
        <f t="shared" si="34"/>
        <v>0</v>
      </c>
      <c r="L158" s="85"/>
      <c r="M158" s="264">
        <v>17</v>
      </c>
      <c r="N158" s="98">
        <v>0</v>
      </c>
      <c r="O158" s="98">
        <v>0</v>
      </c>
      <c r="P158" s="98">
        <v>0</v>
      </c>
      <c r="Q158" s="98">
        <v>0</v>
      </c>
    </row>
    <row r="159" spans="1:17">
      <c r="A159" s="21" t="s">
        <v>204</v>
      </c>
      <c r="B159" s="28" t="s">
        <v>44</v>
      </c>
      <c r="C159" s="60">
        <v>469.92380386157902</v>
      </c>
      <c r="D159" s="218">
        <v>-20</v>
      </c>
      <c r="E159" s="60">
        <f t="shared" si="30"/>
        <v>489.92380386157902</v>
      </c>
      <c r="G159" s="202">
        <f t="shared" si="31"/>
        <v>0.39858274958803275</v>
      </c>
      <c r="H159" s="203">
        <f t="shared" si="33"/>
        <v>133.92380386157902</v>
      </c>
      <c r="I159" s="85"/>
      <c r="J159" s="202">
        <f t="shared" si="32"/>
        <v>0.45810655911184228</v>
      </c>
      <c r="K159" s="203">
        <f t="shared" si="34"/>
        <v>153.92380386157902</v>
      </c>
      <c r="L159" s="85"/>
      <c r="M159" s="263">
        <v>19</v>
      </c>
      <c r="N159" s="60">
        <v>336</v>
      </c>
      <c r="O159" s="60">
        <v>332</v>
      </c>
      <c r="P159" s="60">
        <v>383</v>
      </c>
      <c r="Q159" s="60">
        <v>283</v>
      </c>
    </row>
    <row r="160" spans="1:17">
      <c r="A160" s="21" t="s">
        <v>205</v>
      </c>
      <c r="B160" s="29" t="s">
        <v>46</v>
      </c>
      <c r="C160" s="98">
        <v>-142.393274998886</v>
      </c>
      <c r="D160" s="64">
        <v>0</v>
      </c>
      <c r="E160" s="98">
        <f t="shared" si="30"/>
        <v>-142.393274998886</v>
      </c>
      <c r="G160" s="204">
        <f t="shared" si="31"/>
        <v>0.39601249998907839</v>
      </c>
      <c r="H160" s="205">
        <f t="shared" si="33"/>
        <v>-40.393274998886</v>
      </c>
      <c r="I160" s="85"/>
      <c r="J160" s="204">
        <f t="shared" si="32"/>
        <v>0.39601249998907839</v>
      </c>
      <c r="K160" s="205">
        <f t="shared" si="34"/>
        <v>-40.393274998886</v>
      </c>
      <c r="L160" s="85"/>
      <c r="M160" s="264">
        <v>19</v>
      </c>
      <c r="N160" s="98">
        <v>-102</v>
      </c>
      <c r="O160" s="98">
        <v>-102</v>
      </c>
      <c r="P160" s="98">
        <v>-84</v>
      </c>
      <c r="Q160" s="98">
        <v>-116</v>
      </c>
    </row>
    <row r="161" spans="1:17">
      <c r="A161" s="21" t="s">
        <v>206</v>
      </c>
      <c r="B161" s="29" t="s">
        <v>48</v>
      </c>
      <c r="C161" s="98">
        <v>0</v>
      </c>
      <c r="D161" s="64">
        <v>0</v>
      </c>
      <c r="E161" s="98">
        <f t="shared" si="30"/>
        <v>0</v>
      </c>
      <c r="G161" s="204" t="str">
        <f t="shared" si="31"/>
        <v>n.m.</v>
      </c>
      <c r="H161" s="205">
        <f t="shared" si="33"/>
        <v>0</v>
      </c>
      <c r="I161" s="85"/>
      <c r="J161" s="204" t="str">
        <f t="shared" si="32"/>
        <v>n.m.</v>
      </c>
      <c r="K161" s="205">
        <f t="shared" si="34"/>
        <v>0</v>
      </c>
      <c r="L161" s="85"/>
      <c r="M161" s="264">
        <v>18</v>
      </c>
      <c r="N161" s="98">
        <v>0</v>
      </c>
      <c r="O161" s="98">
        <v>0</v>
      </c>
      <c r="P161" s="98">
        <v>3</v>
      </c>
      <c r="Q161" s="98">
        <v>-1</v>
      </c>
    </row>
    <row r="162" spans="1:17">
      <c r="A162" s="21" t="s">
        <v>207</v>
      </c>
      <c r="B162" s="28" t="s">
        <v>50</v>
      </c>
      <c r="C162" s="60">
        <v>327.53052886269302</v>
      </c>
      <c r="D162" s="218">
        <v>-20</v>
      </c>
      <c r="E162" s="60">
        <f t="shared" si="30"/>
        <v>347.53052886269302</v>
      </c>
      <c r="G162" s="202">
        <f t="shared" si="31"/>
        <v>0.39374693133060856</v>
      </c>
      <c r="H162" s="203">
        <f t="shared" si="33"/>
        <v>92.530528862693018</v>
      </c>
      <c r="I162" s="85"/>
      <c r="J162" s="202">
        <f t="shared" si="32"/>
        <v>0.47885331430933209</v>
      </c>
      <c r="K162" s="203">
        <f t="shared" si="34"/>
        <v>112.53052886269302</v>
      </c>
      <c r="L162" s="85"/>
      <c r="M162" s="263">
        <v>19</v>
      </c>
      <c r="N162" s="60">
        <v>235</v>
      </c>
      <c r="O162" s="60">
        <v>235</v>
      </c>
      <c r="P162" s="60">
        <v>272</v>
      </c>
      <c r="Q162" s="60">
        <v>199</v>
      </c>
    </row>
    <row r="163" spans="1:17">
      <c r="A163" s="21" t="s">
        <v>208</v>
      </c>
      <c r="B163" s="29" t="s">
        <v>52</v>
      </c>
      <c r="C163" s="98">
        <v>-70.846944140006698</v>
      </c>
      <c r="D163" s="64">
        <v>0</v>
      </c>
      <c r="E163" s="98">
        <f t="shared" si="30"/>
        <v>-70.846944140006698</v>
      </c>
      <c r="G163" s="204">
        <f t="shared" si="31"/>
        <v>0.26512400250011958</v>
      </c>
      <c r="H163" s="205">
        <f t="shared" si="33"/>
        <v>-14.846944140006698</v>
      </c>
      <c r="I163" s="85"/>
      <c r="J163" s="204">
        <f t="shared" si="32"/>
        <v>0.26512400250011958</v>
      </c>
      <c r="K163" s="205">
        <f t="shared" si="34"/>
        <v>-14.846944140006698</v>
      </c>
      <c r="L163" s="85"/>
      <c r="M163" s="264">
        <v>19</v>
      </c>
      <c r="N163" s="98">
        <v>-56</v>
      </c>
      <c r="O163" s="98">
        <v>-54</v>
      </c>
      <c r="P163" s="98">
        <v>-47</v>
      </c>
      <c r="Q163" s="98">
        <v>-70</v>
      </c>
    </row>
    <row r="164" spans="1:17">
      <c r="A164" s="21" t="s">
        <v>209</v>
      </c>
      <c r="B164" s="36" t="s">
        <v>54</v>
      </c>
      <c r="C164" s="61">
        <v>256.68358472268602</v>
      </c>
      <c r="D164" s="220">
        <v>-20</v>
      </c>
      <c r="E164" s="61">
        <f t="shared" si="30"/>
        <v>276.68358472268602</v>
      </c>
      <c r="G164" s="208">
        <f t="shared" si="31"/>
        <v>0.4339865068306481</v>
      </c>
      <c r="H164" s="209">
        <f t="shared" si="33"/>
        <v>77.683584722686021</v>
      </c>
      <c r="I164" s="85"/>
      <c r="J164" s="208">
        <f t="shared" si="32"/>
        <v>0.5457183504060672</v>
      </c>
      <c r="K164" s="209">
        <f t="shared" si="34"/>
        <v>97.683584722686021</v>
      </c>
      <c r="L164" s="85"/>
      <c r="M164" s="265">
        <v>19</v>
      </c>
      <c r="N164" s="61">
        <v>179</v>
      </c>
      <c r="O164" s="61">
        <v>177</v>
      </c>
      <c r="P164" s="61">
        <v>208</v>
      </c>
      <c r="Q164" s="61">
        <v>147</v>
      </c>
    </row>
    <row r="165" spans="1:17">
      <c r="A165" s="178" t="s">
        <v>402</v>
      </c>
      <c r="B165" s="178"/>
      <c r="C165" s="221"/>
      <c r="D165" s="222">
        <f>IF(D164&lt;&gt;0,ROUND(SUM(D184,D203)-D164,1),0)+IF(D151&lt;&gt;0,ROUND(SUM(D171,D191)-D151,1),0)+IF(D152&lt;&gt;0,ROUND(SUM(D172,D192)-D152,1),0)+IF(D155&lt;&gt;0,ROUND(SUM(D175,D194)-D155,1),0)+IF(D156&lt;&gt;0,ROUND(SUM(D176,D195)-D156,1),0)+IF(D157&lt;&gt;0,ROUND(SUM(D177,D196)-D157,1),0)+IF(D158&lt;&gt;0,ROUND(SUM(D178,D197)-D158,1),0)+IF(D160&lt;&gt;0,ROUND(SUM(D180,D199)-D160,1),0)+IF(D161&lt;&gt;0,ROUND(SUM(D181,D200)-D161,1),0)+IF(D163&lt;&gt;0,ROUND(SUM(D183,D202)-D163,1),0)</f>
        <v>0</v>
      </c>
      <c r="E165" s="221"/>
      <c r="G165" s="249"/>
      <c r="H165" s="250"/>
      <c r="I165" s="250"/>
      <c r="J165" s="249"/>
      <c r="K165" s="250"/>
      <c r="L165" s="250"/>
      <c r="M165" s="221"/>
      <c r="N165" s="221"/>
      <c r="O165" s="221"/>
      <c r="P165" s="221"/>
      <c r="Q165" s="221"/>
    </row>
    <row r="166" spans="1:17" ht="16.5" thickBot="1">
      <c r="A166" s="21"/>
      <c r="B166" s="99" t="s">
        <v>210</v>
      </c>
      <c r="C166" s="150"/>
      <c r="D166" s="230"/>
      <c r="E166" s="150"/>
      <c r="G166" s="251"/>
      <c r="H166" s="150"/>
      <c r="I166" s="150"/>
      <c r="J166" s="251"/>
      <c r="K166" s="150"/>
      <c r="L166" s="150"/>
      <c r="M166" s="150"/>
      <c r="N166" s="150"/>
      <c r="O166" s="150"/>
      <c r="P166" s="150"/>
      <c r="Q166" s="150"/>
    </row>
    <row r="167" spans="1:17" ht="15.75">
      <c r="A167" s="21"/>
      <c r="B167" s="181"/>
      <c r="C167" s="231"/>
      <c r="D167" s="124"/>
      <c r="E167" s="231"/>
      <c r="G167" s="252"/>
      <c r="H167" s="231"/>
      <c r="I167" s="231"/>
      <c r="J167" s="252"/>
      <c r="K167" s="231"/>
      <c r="L167" s="231"/>
      <c r="M167" s="231"/>
      <c r="N167" s="231"/>
      <c r="O167" s="231"/>
      <c r="P167" s="231"/>
      <c r="Q167" s="231"/>
    </row>
    <row r="168" spans="1:17">
      <c r="A168" s="21"/>
      <c r="B168" s="182"/>
      <c r="C168" s="182" t="str">
        <f>C$18</f>
        <v>Stated</v>
      </c>
      <c r="D168" s="225" t="str">
        <f>D$18</f>
        <v>Specific items</v>
      </c>
      <c r="E168" s="182" t="str">
        <f>E$18</f>
        <v>Underlying</v>
      </c>
      <c r="G168" s="253" t="str">
        <f>G$18</f>
        <v>Stated vs. MEAN</v>
      </c>
      <c r="H168" s="254"/>
      <c r="I168" s="85"/>
      <c r="J168" s="253" t="str">
        <f>J$18</f>
        <v>Underlying vs. MEAN</v>
      </c>
      <c r="K168" s="254"/>
      <c r="L168" s="85"/>
      <c r="M168" s="184"/>
      <c r="N168" s="102" t="str">
        <f>N$18</f>
        <v>MEAN</v>
      </c>
      <c r="O168" s="182" t="str">
        <f>O$18</f>
        <v>MEDIAN</v>
      </c>
      <c r="P168" s="182" t="str">
        <f>P$18</f>
        <v>MAX</v>
      </c>
      <c r="Q168" s="182" t="str">
        <f>Q$18</f>
        <v>MIN</v>
      </c>
    </row>
    <row r="169" spans="1:17">
      <c r="A169" s="21"/>
      <c r="B169" s="101" t="str">
        <f>B$19</f>
        <v>€m</v>
      </c>
      <c r="C169" s="102" t="str">
        <f>C$19</f>
        <v>Q1-24</v>
      </c>
      <c r="D169" s="226" t="str">
        <f>D$19</f>
        <v>Q1-24</v>
      </c>
      <c r="E169" s="102" t="str">
        <f>E$19</f>
        <v>Q1-24</v>
      </c>
      <c r="G169" s="255" t="str">
        <f>G$19</f>
        <v>(%)</v>
      </c>
      <c r="H169" s="102" t="str">
        <f>H$19</f>
        <v>€m</v>
      </c>
      <c r="I169" s="85"/>
      <c r="J169" s="255" t="str">
        <f>J$19</f>
        <v>(%)</v>
      </c>
      <c r="K169" s="102" t="str">
        <f>K$19</f>
        <v>€m</v>
      </c>
      <c r="L169" s="85"/>
      <c r="M169" s="182" t="str">
        <f>M$19</f>
        <v>#</v>
      </c>
      <c r="N169" s="102" t="str">
        <f>N$19</f>
        <v>1T24</v>
      </c>
      <c r="O169" s="102" t="str">
        <f>O$19</f>
        <v>1T24</v>
      </c>
      <c r="P169" s="102" t="str">
        <f>P$19</f>
        <v>1T24</v>
      </c>
      <c r="Q169" s="102" t="str">
        <f>Q$19</f>
        <v>1T24</v>
      </c>
    </row>
    <row r="170" spans="1:17">
      <c r="A170" s="21"/>
      <c r="B170" s="26"/>
      <c r="C170" s="98"/>
      <c r="D170" s="64"/>
      <c r="E170" s="98"/>
      <c r="G170" s="191"/>
      <c r="H170" s="85"/>
      <c r="I170" s="85"/>
      <c r="J170" s="191"/>
      <c r="K170" s="85"/>
      <c r="L170" s="85"/>
      <c r="M170" s="98"/>
      <c r="N170" s="98"/>
      <c r="O170" s="98"/>
      <c r="P170" s="98"/>
      <c r="Q170" s="98"/>
    </row>
    <row r="171" spans="1:17">
      <c r="A171" s="21" t="s">
        <v>211</v>
      </c>
      <c r="B171" s="28" t="s">
        <v>26</v>
      </c>
      <c r="C171" s="89">
        <v>774.73299999999995</v>
      </c>
      <c r="D171" s="196">
        <v>0</v>
      </c>
      <c r="E171" s="74">
        <f t="shared" ref="E171:E184" si="35">(C171-D171)</f>
        <v>774.73299999999995</v>
      </c>
      <c r="G171" s="202">
        <f t="shared" ref="G171:G183" si="36">IF(ISERROR(C171/N171-1),IF($B$2="FR","ns","n.m."),IF(C171/N171-1&gt;100%,"x "&amp;(ROUND(C171/N171,1)),IF(C171/N171-1&lt;-100%,IF($B$2="FR","ns","n.m."),C171/N171-1)))</f>
        <v>3.2977333333333192E-2</v>
      </c>
      <c r="H171" s="203">
        <f>IFERROR(($C:$C-$N:$N),"N/A")</f>
        <v>24.732999999999947</v>
      </c>
      <c r="I171" s="85"/>
      <c r="J171" s="202">
        <f t="shared" ref="J171:J184" si="37">IF(ISERROR((C171-D171)/N171-1),IF($B$2="FR","ns","n.m."),IF((C171-D171)/N171-1&gt;100%,"x "&amp;(ROUND((C171-D171)/N171,1)),IF((C171-D171)/N171-1&lt;-100%,IF($B$2="FR","ns","n.m."),(C171-D171)/N171-1)))</f>
        <v>3.2977333333333192E-2</v>
      </c>
      <c r="K171" s="203">
        <f>IFERROR(($C:$C-$D:$D-$N:$N),"N/A")</f>
        <v>24.732999999999947</v>
      </c>
      <c r="L171" s="85"/>
      <c r="M171" s="263">
        <v>19</v>
      </c>
      <c r="N171" s="74">
        <v>750</v>
      </c>
      <c r="O171" s="74">
        <v>750</v>
      </c>
      <c r="P171" s="74">
        <v>797</v>
      </c>
      <c r="Q171" s="74">
        <v>699</v>
      </c>
    </row>
    <row r="172" spans="1:17">
      <c r="A172" s="21" t="s">
        <v>212</v>
      </c>
      <c r="B172" s="29" t="s">
        <v>28</v>
      </c>
      <c r="C172" s="92">
        <v>-381.84100000000001</v>
      </c>
      <c r="D172" s="96">
        <v>0</v>
      </c>
      <c r="E172" s="92">
        <f>(C172-D172-D173)</f>
        <v>-381.84100000000001</v>
      </c>
      <c r="G172" s="202">
        <f t="shared" si="36"/>
        <v>-6.4115196078431302E-2</v>
      </c>
      <c r="H172" s="205">
        <f>IFERROR(($C:$C-$N:$N),"N/A")</f>
        <v>26.158999999999992</v>
      </c>
      <c r="I172" s="85"/>
      <c r="J172" s="204">
        <f>IF(ISERROR(E172/N172-1),IF($B$2="FR","ns","n.m."),IF(E172/N172-1&gt;100%,"x "&amp;(ROUND(E172/N172,1)),IF(E172/N172-1&lt;-100%,IF(B2="FR","ns","n.m."),E172/N172-1)))</f>
        <v>-6.4115196078431302E-2</v>
      </c>
      <c r="K172" s="205">
        <f>IFERROR(($E:$E-$N:$N),"N/A")</f>
        <v>26.158999999999992</v>
      </c>
      <c r="L172" s="85"/>
      <c r="M172" s="213">
        <v>19</v>
      </c>
      <c r="N172" s="92">
        <v>-408</v>
      </c>
      <c r="O172" s="92">
        <v>-409</v>
      </c>
      <c r="P172" s="92">
        <v>-379</v>
      </c>
      <c r="Q172" s="92">
        <v>-462</v>
      </c>
    </row>
    <row r="173" spans="1:17">
      <c r="A173" s="177" t="s">
        <v>213</v>
      </c>
      <c r="B173" s="31" t="s">
        <v>30</v>
      </c>
      <c r="C173" s="96">
        <v>0</v>
      </c>
      <c r="D173" s="96">
        <v>0</v>
      </c>
      <c r="E173" s="96">
        <f t="shared" si="35"/>
        <v>0</v>
      </c>
      <c r="G173" s="206" t="str">
        <f t="shared" si="36"/>
        <v>n.m.</v>
      </c>
      <c r="H173" s="207"/>
      <c r="I173" s="21"/>
      <c r="J173" s="206"/>
      <c r="K173" s="207"/>
      <c r="L173" s="21"/>
      <c r="M173" s="214"/>
      <c r="N173" s="166"/>
      <c r="O173" s="166"/>
      <c r="P173" s="166"/>
      <c r="Q173" s="166"/>
    </row>
    <row r="174" spans="1:17">
      <c r="A174" s="21" t="s">
        <v>214</v>
      </c>
      <c r="B174" s="28" t="s">
        <v>32</v>
      </c>
      <c r="C174" s="74">
        <v>392.892</v>
      </c>
      <c r="D174" s="227">
        <v>0</v>
      </c>
      <c r="E174" s="74">
        <f t="shared" si="35"/>
        <v>392.892</v>
      </c>
      <c r="G174" s="202">
        <f t="shared" si="36"/>
        <v>0.14880701754385961</v>
      </c>
      <c r="H174" s="203">
        <f t="shared" ref="H174:H184" si="38">IFERROR(($C:$C-$N:$N),"N/A")</f>
        <v>50.891999999999996</v>
      </c>
      <c r="I174" s="85"/>
      <c r="J174" s="202">
        <f t="shared" si="37"/>
        <v>0.14880701754385961</v>
      </c>
      <c r="K174" s="203">
        <f t="shared" ref="K174:K184" si="39">IFERROR(($C:$C-$D:$D-$N:$N),"N/A")</f>
        <v>50.891999999999996</v>
      </c>
      <c r="L174" s="85"/>
      <c r="M174" s="263">
        <v>19</v>
      </c>
      <c r="N174" s="74">
        <v>342</v>
      </c>
      <c r="O174" s="74">
        <v>335</v>
      </c>
      <c r="P174" s="74">
        <v>397</v>
      </c>
      <c r="Q174" s="74">
        <v>299</v>
      </c>
    </row>
    <row r="175" spans="1:17">
      <c r="A175" s="21" t="s">
        <v>215</v>
      </c>
      <c r="B175" s="29" t="s">
        <v>34</v>
      </c>
      <c r="C175" s="72">
        <v>-61.268000000000001</v>
      </c>
      <c r="D175" s="219">
        <v>0</v>
      </c>
      <c r="E175" s="72">
        <f t="shared" si="35"/>
        <v>-61.268000000000001</v>
      </c>
      <c r="G175" s="204">
        <f t="shared" si="36"/>
        <v>-0.31159550561797755</v>
      </c>
      <c r="H175" s="205">
        <f t="shared" si="38"/>
        <v>27.731999999999999</v>
      </c>
      <c r="I175" s="85"/>
      <c r="J175" s="204">
        <f t="shared" si="37"/>
        <v>-0.31159550561797755</v>
      </c>
      <c r="K175" s="205">
        <f t="shared" si="39"/>
        <v>27.731999999999999</v>
      </c>
      <c r="L175" s="85"/>
      <c r="M175" s="264">
        <v>19</v>
      </c>
      <c r="N175" s="72">
        <v>-89</v>
      </c>
      <c r="O175" s="72">
        <v>-90</v>
      </c>
      <c r="P175" s="72">
        <v>-69</v>
      </c>
      <c r="Q175" s="72">
        <v>-107</v>
      </c>
    </row>
    <row r="176" spans="1:17">
      <c r="A176" s="21" t="s">
        <v>216</v>
      </c>
      <c r="B176" s="29" t="s">
        <v>38</v>
      </c>
      <c r="C176" s="72">
        <v>0</v>
      </c>
      <c r="D176" s="219">
        <v>0</v>
      </c>
      <c r="E176" s="72">
        <f t="shared" si="35"/>
        <v>0</v>
      </c>
      <c r="G176" s="204" t="str">
        <f t="shared" si="36"/>
        <v>n.m.</v>
      </c>
      <c r="H176" s="205">
        <f t="shared" si="38"/>
        <v>0</v>
      </c>
      <c r="I176" s="85"/>
      <c r="J176" s="204" t="str">
        <f t="shared" si="37"/>
        <v>n.m.</v>
      </c>
      <c r="K176" s="205">
        <f t="shared" si="39"/>
        <v>0</v>
      </c>
      <c r="L176" s="85"/>
      <c r="M176" s="264">
        <v>19</v>
      </c>
      <c r="N176" s="72">
        <v>0</v>
      </c>
      <c r="O176" s="72">
        <v>0</v>
      </c>
      <c r="P176" s="72">
        <v>3</v>
      </c>
      <c r="Q176" s="72">
        <v>0</v>
      </c>
    </row>
    <row r="177" spans="1:17">
      <c r="A177" s="21" t="s">
        <v>217</v>
      </c>
      <c r="B177" s="29" t="s">
        <v>40</v>
      </c>
      <c r="C177" s="72">
        <v>0</v>
      </c>
      <c r="D177" s="219">
        <v>0</v>
      </c>
      <c r="E177" s="72">
        <f t="shared" si="35"/>
        <v>0</v>
      </c>
      <c r="G177" s="204" t="str">
        <f t="shared" si="36"/>
        <v>n.m.</v>
      </c>
      <c r="H177" s="205">
        <f t="shared" si="38"/>
        <v>0</v>
      </c>
      <c r="I177" s="85"/>
      <c r="J177" s="204" t="str">
        <f t="shared" si="37"/>
        <v>n.m.</v>
      </c>
      <c r="K177" s="205">
        <f t="shared" si="39"/>
        <v>0</v>
      </c>
      <c r="L177" s="85"/>
      <c r="M177" s="264">
        <v>18</v>
      </c>
      <c r="N177" s="72">
        <v>0</v>
      </c>
      <c r="O177" s="72">
        <v>0</v>
      </c>
      <c r="P177" s="72">
        <v>3</v>
      </c>
      <c r="Q177" s="72">
        <v>0</v>
      </c>
    </row>
    <row r="178" spans="1:17">
      <c r="A178" s="21" t="s">
        <v>218</v>
      </c>
      <c r="B178" s="29" t="s">
        <v>42</v>
      </c>
      <c r="C178" s="72">
        <v>0</v>
      </c>
      <c r="D178" s="219">
        <v>0</v>
      </c>
      <c r="E178" s="72">
        <f t="shared" si="35"/>
        <v>0</v>
      </c>
      <c r="G178" s="204" t="str">
        <f t="shared" si="36"/>
        <v>n.m.</v>
      </c>
      <c r="H178" s="205">
        <f t="shared" si="38"/>
        <v>0</v>
      </c>
      <c r="I178" s="85"/>
      <c r="J178" s="204" t="str">
        <f t="shared" si="37"/>
        <v>n.m.</v>
      </c>
      <c r="K178" s="205">
        <f t="shared" si="39"/>
        <v>0</v>
      </c>
      <c r="L178" s="85"/>
      <c r="M178" s="264">
        <v>17</v>
      </c>
      <c r="N178" s="72">
        <v>0</v>
      </c>
      <c r="O178" s="72">
        <v>0</v>
      </c>
      <c r="P178" s="72">
        <v>0</v>
      </c>
      <c r="Q178" s="72">
        <v>0</v>
      </c>
    </row>
    <row r="179" spans="1:17">
      <c r="A179" s="21" t="s">
        <v>219</v>
      </c>
      <c r="B179" s="28" t="s">
        <v>44</v>
      </c>
      <c r="C179" s="74">
        <v>331.62399999999997</v>
      </c>
      <c r="D179" s="227">
        <v>0</v>
      </c>
      <c r="E179" s="74">
        <f t="shared" si="35"/>
        <v>331.62399999999997</v>
      </c>
      <c r="G179" s="202">
        <f t="shared" si="36"/>
        <v>0.31076679841897215</v>
      </c>
      <c r="H179" s="203">
        <f t="shared" si="38"/>
        <v>78.623999999999967</v>
      </c>
      <c r="I179" s="85"/>
      <c r="J179" s="202">
        <f t="shared" si="37"/>
        <v>0.31076679841897215</v>
      </c>
      <c r="K179" s="203">
        <f t="shared" si="39"/>
        <v>78.623999999999967</v>
      </c>
      <c r="L179" s="85"/>
      <c r="M179" s="263">
        <v>19</v>
      </c>
      <c r="N179" s="74">
        <v>253</v>
      </c>
      <c r="O179" s="74">
        <v>245</v>
      </c>
      <c r="P179" s="74">
        <v>306</v>
      </c>
      <c r="Q179" s="74">
        <v>219</v>
      </c>
    </row>
    <row r="180" spans="1:17">
      <c r="A180" s="21" t="s">
        <v>220</v>
      </c>
      <c r="B180" s="29" t="s">
        <v>46</v>
      </c>
      <c r="C180" s="72">
        <v>-99.733999999999995</v>
      </c>
      <c r="D180" s="219">
        <v>0</v>
      </c>
      <c r="E180" s="72">
        <f t="shared" si="35"/>
        <v>-99.733999999999995</v>
      </c>
      <c r="G180" s="204">
        <f t="shared" si="36"/>
        <v>0.31228947368421056</v>
      </c>
      <c r="H180" s="205">
        <f t="shared" si="38"/>
        <v>-23.733999999999995</v>
      </c>
      <c r="I180" s="85"/>
      <c r="J180" s="204">
        <f t="shared" si="37"/>
        <v>0.31228947368421056</v>
      </c>
      <c r="K180" s="205">
        <f t="shared" si="39"/>
        <v>-23.733999999999995</v>
      </c>
      <c r="L180" s="85"/>
      <c r="M180" s="264">
        <v>18</v>
      </c>
      <c r="N180" s="72">
        <v>-76</v>
      </c>
      <c r="O180" s="72">
        <v>-73</v>
      </c>
      <c r="P180" s="72">
        <v>-67</v>
      </c>
      <c r="Q180" s="72">
        <v>-91</v>
      </c>
    </row>
    <row r="181" spans="1:17">
      <c r="A181" s="21" t="s">
        <v>221</v>
      </c>
      <c r="B181" s="29" t="s">
        <v>48</v>
      </c>
      <c r="C181" s="72">
        <v>0</v>
      </c>
      <c r="D181" s="219">
        <v>0</v>
      </c>
      <c r="E181" s="72">
        <f t="shared" si="35"/>
        <v>0</v>
      </c>
      <c r="G181" s="204" t="str">
        <f t="shared" si="36"/>
        <v>n.m.</v>
      </c>
      <c r="H181" s="205">
        <f t="shared" si="38"/>
        <v>0</v>
      </c>
      <c r="I181" s="85"/>
      <c r="J181" s="204" t="str">
        <f t="shared" si="37"/>
        <v>n.m.</v>
      </c>
      <c r="K181" s="205">
        <f t="shared" si="39"/>
        <v>0</v>
      </c>
      <c r="L181" s="85"/>
      <c r="M181" s="264">
        <v>17</v>
      </c>
      <c r="N181" s="72">
        <v>0</v>
      </c>
      <c r="O181" s="72">
        <v>0</v>
      </c>
      <c r="P181" s="72">
        <v>2</v>
      </c>
      <c r="Q181" s="72">
        <v>0</v>
      </c>
    </row>
    <row r="182" spans="1:17">
      <c r="A182" s="21" t="s">
        <v>222</v>
      </c>
      <c r="B182" s="28" t="s">
        <v>50</v>
      </c>
      <c r="C182" s="74">
        <v>231.89</v>
      </c>
      <c r="D182" s="227">
        <v>0</v>
      </c>
      <c r="E182" s="74">
        <f t="shared" si="35"/>
        <v>231.89</v>
      </c>
      <c r="G182" s="202">
        <f t="shared" si="36"/>
        <v>0.3250857142857142</v>
      </c>
      <c r="H182" s="203">
        <f t="shared" si="38"/>
        <v>56.889999999999986</v>
      </c>
      <c r="I182" s="85"/>
      <c r="J182" s="202">
        <f t="shared" si="37"/>
        <v>0.3250857142857142</v>
      </c>
      <c r="K182" s="203">
        <f t="shared" si="39"/>
        <v>56.889999999999986</v>
      </c>
      <c r="L182" s="85"/>
      <c r="M182" s="263">
        <v>18</v>
      </c>
      <c r="N182" s="74">
        <v>175</v>
      </c>
      <c r="O182" s="74">
        <v>170</v>
      </c>
      <c r="P182" s="74">
        <v>220</v>
      </c>
      <c r="Q182" s="74">
        <v>151</v>
      </c>
    </row>
    <row r="183" spans="1:17">
      <c r="A183" s="21" t="s">
        <v>223</v>
      </c>
      <c r="B183" s="29" t="s">
        <v>52</v>
      </c>
      <c r="C183" s="72">
        <v>-51.895338082704399</v>
      </c>
      <c r="D183" s="219">
        <v>0</v>
      </c>
      <c r="E183" s="72">
        <f t="shared" si="35"/>
        <v>-51.895338082704399</v>
      </c>
      <c r="G183" s="204">
        <f t="shared" si="36"/>
        <v>0.26573995323669264</v>
      </c>
      <c r="H183" s="205">
        <f t="shared" si="38"/>
        <v>-10.895338082704399</v>
      </c>
      <c r="I183" s="85"/>
      <c r="J183" s="204">
        <f t="shared" si="37"/>
        <v>0.26573995323669264</v>
      </c>
      <c r="K183" s="205">
        <f t="shared" si="39"/>
        <v>-10.895338082704399</v>
      </c>
      <c r="L183" s="85"/>
      <c r="M183" s="264">
        <v>18</v>
      </c>
      <c r="N183" s="72">
        <v>-41</v>
      </c>
      <c r="O183" s="72">
        <v>-40</v>
      </c>
      <c r="P183" s="72">
        <v>-31</v>
      </c>
      <c r="Q183" s="72">
        <v>-50</v>
      </c>
    </row>
    <row r="184" spans="1:17">
      <c r="A184" s="21" t="s">
        <v>224</v>
      </c>
      <c r="B184" s="36" t="s">
        <v>54</v>
      </c>
      <c r="C184" s="75">
        <v>179.99466191729599</v>
      </c>
      <c r="D184" s="228">
        <v>0</v>
      </c>
      <c r="E184" s="75">
        <f t="shared" si="35"/>
        <v>179.99466191729599</v>
      </c>
      <c r="G184" s="208">
        <f t="shared" ref="G184" si="40">IF(ISERROR(C184/N184-1),IF($B$2="FR","ns","n.m."),IF(C184/N184-1&gt;100%,"x "&amp;(ROUND(C184/N184,1)),IF(C184/N184-1&lt;-100%,IF($B$2="FR","ns","n.m."),C184/N184-1)))</f>
        <v>0.34324374565146254</v>
      </c>
      <c r="H184" s="209">
        <f t="shared" si="38"/>
        <v>45.994661917295986</v>
      </c>
      <c r="I184" s="85"/>
      <c r="J184" s="208">
        <f t="shared" si="37"/>
        <v>0.34324374565146254</v>
      </c>
      <c r="K184" s="209">
        <f t="shared" si="39"/>
        <v>45.994661917295986</v>
      </c>
      <c r="L184" s="85"/>
      <c r="M184" s="265">
        <v>18</v>
      </c>
      <c r="N184" s="75">
        <v>134</v>
      </c>
      <c r="O184" s="75">
        <v>128</v>
      </c>
      <c r="P184" s="75">
        <v>171</v>
      </c>
      <c r="Q184" s="75">
        <v>118</v>
      </c>
    </row>
    <row r="185" spans="1:17">
      <c r="A185" s="21"/>
      <c r="C185" s="98"/>
      <c r="D185" s="64"/>
      <c r="E185" s="98"/>
      <c r="G185" s="191"/>
      <c r="H185" s="85"/>
      <c r="I185" s="85"/>
      <c r="J185" s="191"/>
      <c r="K185" s="85"/>
      <c r="L185" s="85"/>
      <c r="M185" s="98"/>
      <c r="N185" s="98"/>
      <c r="O185" s="98"/>
      <c r="P185" s="98"/>
      <c r="Q185" s="98"/>
    </row>
    <row r="186" spans="1:17" ht="16.5" thickBot="1">
      <c r="A186" s="21"/>
      <c r="B186" s="99" t="s">
        <v>225</v>
      </c>
      <c r="C186" s="150"/>
      <c r="D186" s="230"/>
      <c r="E186" s="150"/>
      <c r="G186" s="251"/>
      <c r="H186" s="150"/>
      <c r="I186" s="150"/>
      <c r="J186" s="251"/>
      <c r="K186" s="150"/>
      <c r="L186" s="150"/>
      <c r="M186" s="150"/>
      <c r="N186" s="150"/>
      <c r="O186" s="150"/>
      <c r="P186" s="150"/>
      <c r="Q186" s="150"/>
    </row>
    <row r="187" spans="1:17" ht="15.75">
      <c r="A187" s="21"/>
      <c r="B187" s="181"/>
      <c r="C187" s="231"/>
      <c r="D187" s="124"/>
      <c r="E187" s="231"/>
      <c r="G187" s="252"/>
      <c r="H187" s="231"/>
      <c r="I187" s="231"/>
      <c r="J187" s="252"/>
      <c r="K187" s="231"/>
      <c r="L187" s="231"/>
      <c r="M187" s="231"/>
      <c r="N187" s="231"/>
      <c r="O187" s="231"/>
      <c r="P187" s="231"/>
      <c r="Q187" s="231"/>
    </row>
    <row r="188" spans="1:17">
      <c r="A188" s="21"/>
      <c r="B188" s="184"/>
      <c r="C188" s="102" t="str">
        <f>C$18</f>
        <v>Stated</v>
      </c>
      <c r="D188" s="232" t="str">
        <f>D$18</f>
        <v>Specific items</v>
      </c>
      <c r="E188" s="102" t="str">
        <f>E$18</f>
        <v>Underlying</v>
      </c>
      <c r="G188" s="253" t="str">
        <f>G$18</f>
        <v>Stated vs. MEAN</v>
      </c>
      <c r="H188" s="254"/>
      <c r="I188" s="85"/>
      <c r="J188" s="253" t="str">
        <f>J$18</f>
        <v>Underlying vs. MEAN</v>
      </c>
      <c r="K188" s="254"/>
      <c r="L188" s="85"/>
      <c r="M188" s="184"/>
      <c r="N188" s="102" t="str">
        <f>N$18</f>
        <v>MEAN</v>
      </c>
      <c r="O188" s="182" t="str">
        <f>O$18</f>
        <v>MEDIAN</v>
      </c>
      <c r="P188" s="182" t="str">
        <f>P$18</f>
        <v>MAX</v>
      </c>
      <c r="Q188" s="182" t="str">
        <f>Q$18</f>
        <v>MIN</v>
      </c>
    </row>
    <row r="189" spans="1:17">
      <c r="A189" s="21"/>
      <c r="B189" s="101" t="str">
        <f>B$19</f>
        <v>€m</v>
      </c>
      <c r="C189" s="152" t="str">
        <f>C$19</f>
        <v>Q1-24</v>
      </c>
      <c r="D189" s="233" t="str">
        <f>D$19</f>
        <v>Q1-24</v>
      </c>
      <c r="E189" s="152" t="str">
        <f>E$19</f>
        <v>Q1-24</v>
      </c>
      <c r="G189" s="255" t="str">
        <f>G$19</f>
        <v>(%)</v>
      </c>
      <c r="H189" s="102" t="str">
        <f>H$19</f>
        <v>€m</v>
      </c>
      <c r="I189" s="85"/>
      <c r="J189" s="255" t="str">
        <f>J$19</f>
        <v>(%)</v>
      </c>
      <c r="K189" s="102" t="str">
        <f>K$19</f>
        <v>€m</v>
      </c>
      <c r="L189" s="85"/>
      <c r="M189" s="266" t="str">
        <f>M$19</f>
        <v>#</v>
      </c>
      <c r="N189" s="152" t="str">
        <f>N$19</f>
        <v>1T24</v>
      </c>
      <c r="O189" s="152" t="str">
        <f>O$19</f>
        <v>1T24</v>
      </c>
      <c r="P189" s="152" t="str">
        <f>P$19</f>
        <v>1T24</v>
      </c>
      <c r="Q189" s="152" t="str">
        <f>Q$19</f>
        <v>1T24</v>
      </c>
    </row>
    <row r="190" spans="1:17">
      <c r="A190" s="21"/>
      <c r="B190" s="26"/>
      <c r="C190" s="98"/>
      <c r="D190" s="64"/>
      <c r="E190" s="98"/>
      <c r="G190" s="191"/>
      <c r="H190" s="85"/>
      <c r="I190" s="85"/>
      <c r="J190" s="191"/>
      <c r="K190" s="85"/>
      <c r="L190" s="85"/>
      <c r="M190" s="98"/>
      <c r="N190" s="98"/>
      <c r="O190" s="98"/>
      <c r="P190" s="98"/>
      <c r="Q190" s="98"/>
    </row>
    <row r="191" spans="1:17">
      <c r="A191" s="21" t="s">
        <v>226</v>
      </c>
      <c r="B191" s="28" t="s">
        <v>26</v>
      </c>
      <c r="C191" s="89">
        <v>282.62595056378302</v>
      </c>
      <c r="D191" s="196">
        <v>0</v>
      </c>
      <c r="E191" s="74">
        <f t="shared" ref="E191:E203" si="41">(C191-D191)</f>
        <v>282.62595056378302</v>
      </c>
      <c r="G191" s="202">
        <f t="shared" ref="G191:G203" si="42">IF(ISERROR(C191/N191-1),IF($B$2="FR","ns","n.m."),IF(C191/N191-1&gt;100%,"x "&amp;(ROUND(C191/N191,1)),IF(C191/N191-1&lt;-100%,IF($B$2="FR","ns","n.m."),C191/N191-1)))</f>
        <v>0.17760812734909592</v>
      </c>
      <c r="H191" s="203">
        <f t="shared" ref="H191:H203" si="43">IFERROR(($C:$C-$N:$N),"N/A")</f>
        <v>42.625950563783022</v>
      </c>
      <c r="I191" s="85"/>
      <c r="J191" s="202">
        <f t="shared" ref="J191:J203" si="44">IF(ISERROR((C191-D191)/N191-1),IF($B$2="FR","ns","n.m."),IF((C191-D191)/N191-1&gt;100%,"x "&amp;(ROUND((C191-D191)/N191,1)),IF((C191-D191)/N191-1&lt;-100%,IF($B$2="FR","ns","n.m."),(C191-D191)/N191-1)))</f>
        <v>0.17760812734909592</v>
      </c>
      <c r="K191" s="203">
        <f t="shared" ref="K191:K203" si="45">IFERROR(($C:$C-$D:$D-$N:$N),"N/A")</f>
        <v>42.625950563783022</v>
      </c>
      <c r="L191" s="85"/>
      <c r="M191" s="263">
        <v>19</v>
      </c>
      <c r="N191" s="74">
        <v>240</v>
      </c>
      <c r="O191" s="74">
        <v>239</v>
      </c>
      <c r="P191" s="74">
        <v>260</v>
      </c>
      <c r="Q191" s="74">
        <v>214</v>
      </c>
    </row>
    <row r="192" spans="1:17">
      <c r="A192" s="21" t="s">
        <v>227</v>
      </c>
      <c r="B192" s="29" t="s">
        <v>28</v>
      </c>
      <c r="C192" s="72">
        <v>-123.63050368894501</v>
      </c>
      <c r="D192" s="219">
        <v>0</v>
      </c>
      <c r="E192" s="72">
        <f>(C192-D192)</f>
        <v>-123.63050368894501</v>
      </c>
      <c r="G192" s="204">
        <f t="shared" si="42"/>
        <v>4.771613295716115E-2</v>
      </c>
      <c r="H192" s="205">
        <f t="shared" si="43"/>
        <v>-5.6305036889450122</v>
      </c>
      <c r="I192" s="85"/>
      <c r="J192" s="204">
        <f>IF(ISERROR(E192/N192-1),IF($B$2="FR","ns","n.m."),IF(E192/N192-1&gt;100%,"x "&amp;(ROUND(E192/N192,1)),IF(E192/N192-1&lt;-100%,IF(B2="FR","ns","n.m."),E192/N192-1)))</f>
        <v>4.771613295716115E-2</v>
      </c>
      <c r="K192" s="205">
        <f>IFERROR(($E:$E-$N:$N),"N/A")</f>
        <v>-5.6305036889450122</v>
      </c>
      <c r="L192" s="85"/>
      <c r="M192" s="264">
        <v>19</v>
      </c>
      <c r="N192" s="72">
        <v>-118</v>
      </c>
      <c r="O192" s="72">
        <v>-115</v>
      </c>
      <c r="P192" s="72">
        <v>-110</v>
      </c>
      <c r="Q192" s="72">
        <v>-129</v>
      </c>
    </row>
    <row r="193" spans="1:17">
      <c r="A193" s="21" t="s">
        <v>228</v>
      </c>
      <c r="B193" s="28" t="s">
        <v>32</v>
      </c>
      <c r="C193" s="74">
        <v>158.99544687483802</v>
      </c>
      <c r="D193" s="227">
        <v>0</v>
      </c>
      <c r="E193" s="74">
        <f t="shared" si="41"/>
        <v>158.99544687483802</v>
      </c>
      <c r="G193" s="202">
        <f t="shared" si="42"/>
        <v>0.3032413678265411</v>
      </c>
      <c r="H193" s="203">
        <f t="shared" si="43"/>
        <v>36.995446874838024</v>
      </c>
      <c r="I193" s="85"/>
      <c r="J193" s="202">
        <f t="shared" si="44"/>
        <v>0.3032413678265411</v>
      </c>
      <c r="K193" s="203">
        <f t="shared" si="45"/>
        <v>36.995446874838024</v>
      </c>
      <c r="L193" s="85"/>
      <c r="M193" s="263">
        <v>19</v>
      </c>
      <c r="N193" s="74">
        <v>122</v>
      </c>
      <c r="O193" s="74">
        <v>120</v>
      </c>
      <c r="P193" s="74">
        <v>146</v>
      </c>
      <c r="Q193" s="74">
        <v>102</v>
      </c>
    </row>
    <row r="194" spans="1:17">
      <c r="A194" s="21" t="s">
        <v>229</v>
      </c>
      <c r="B194" s="29" t="s">
        <v>34</v>
      </c>
      <c r="C194" s="72">
        <v>-20.5704755054287</v>
      </c>
      <c r="D194" s="219">
        <v>-20</v>
      </c>
      <c r="E194" s="72">
        <f t="shared" si="41"/>
        <v>-0.57047550542869985</v>
      </c>
      <c r="G194" s="204">
        <f t="shared" si="42"/>
        <v>-0.47255191011721287</v>
      </c>
      <c r="H194" s="205">
        <f t="shared" si="43"/>
        <v>18.4295244945713</v>
      </c>
      <c r="I194" s="85"/>
      <c r="J194" s="204">
        <f t="shared" si="44"/>
        <v>-0.98537242293772564</v>
      </c>
      <c r="K194" s="205">
        <f t="shared" si="45"/>
        <v>38.429524494571297</v>
      </c>
      <c r="L194" s="85"/>
      <c r="M194" s="264">
        <v>19</v>
      </c>
      <c r="N194" s="72">
        <v>-39</v>
      </c>
      <c r="O194" s="72">
        <v>-41</v>
      </c>
      <c r="P194" s="72">
        <v>-20</v>
      </c>
      <c r="Q194" s="72">
        <v>-56</v>
      </c>
    </row>
    <row r="195" spans="1:17">
      <c r="A195" s="21" t="s">
        <v>230</v>
      </c>
      <c r="B195" s="29" t="s">
        <v>38</v>
      </c>
      <c r="C195" s="72">
        <v>0</v>
      </c>
      <c r="D195" s="219">
        <v>0</v>
      </c>
      <c r="E195" s="72">
        <f t="shared" si="41"/>
        <v>0</v>
      </c>
      <c r="G195" s="204" t="str">
        <f t="shared" si="42"/>
        <v>n.m.</v>
      </c>
      <c r="H195" s="205">
        <f t="shared" si="43"/>
        <v>0</v>
      </c>
      <c r="I195" s="85"/>
      <c r="J195" s="204" t="str">
        <f t="shared" si="44"/>
        <v>n.m.</v>
      </c>
      <c r="K195" s="205">
        <f t="shared" si="45"/>
        <v>0</v>
      </c>
      <c r="L195" s="85"/>
      <c r="M195" s="264">
        <v>19</v>
      </c>
      <c r="N195" s="72">
        <v>0</v>
      </c>
      <c r="O195" s="72">
        <v>0</v>
      </c>
      <c r="P195" s="72">
        <v>3</v>
      </c>
      <c r="Q195" s="72">
        <v>0</v>
      </c>
    </row>
    <row r="196" spans="1:17">
      <c r="A196" s="21" t="s">
        <v>231</v>
      </c>
      <c r="B196" s="29" t="s">
        <v>40</v>
      </c>
      <c r="C196" s="72">
        <v>-0.12516750783049599</v>
      </c>
      <c r="D196" s="219">
        <v>0</v>
      </c>
      <c r="E196" s="72">
        <f t="shared" si="41"/>
        <v>-0.12516750783049599</v>
      </c>
      <c r="G196" s="204" t="str">
        <f t="shared" si="42"/>
        <v>n.m.</v>
      </c>
      <c r="H196" s="205">
        <f t="shared" si="43"/>
        <v>-0.12516750783049599</v>
      </c>
      <c r="I196" s="85"/>
      <c r="J196" s="204" t="str">
        <f t="shared" si="44"/>
        <v>n.m.</v>
      </c>
      <c r="K196" s="205">
        <f t="shared" si="45"/>
        <v>-0.12516750783049599</v>
      </c>
      <c r="L196" s="85"/>
      <c r="M196" s="264">
        <v>19</v>
      </c>
      <c r="N196" s="72">
        <v>0</v>
      </c>
      <c r="O196" s="72">
        <v>0</v>
      </c>
      <c r="P196" s="72">
        <v>0</v>
      </c>
      <c r="Q196" s="72">
        <v>0</v>
      </c>
    </row>
    <row r="197" spans="1:17">
      <c r="A197" s="21" t="s">
        <v>232</v>
      </c>
      <c r="B197" s="29" t="s">
        <v>42</v>
      </c>
      <c r="C197" s="72">
        <v>0</v>
      </c>
      <c r="D197" s="219">
        <v>0</v>
      </c>
      <c r="E197" s="72">
        <f t="shared" si="41"/>
        <v>0</v>
      </c>
      <c r="G197" s="204" t="str">
        <f t="shared" si="42"/>
        <v>n.m.</v>
      </c>
      <c r="H197" s="205">
        <f t="shared" si="43"/>
        <v>0</v>
      </c>
      <c r="I197" s="85"/>
      <c r="J197" s="204" t="str">
        <f t="shared" si="44"/>
        <v>n.m.</v>
      </c>
      <c r="K197" s="205">
        <f t="shared" si="45"/>
        <v>0</v>
      </c>
      <c r="L197" s="85"/>
      <c r="M197" s="264">
        <v>17</v>
      </c>
      <c r="N197" s="72">
        <v>0</v>
      </c>
      <c r="O197" s="72">
        <v>0</v>
      </c>
      <c r="P197" s="72">
        <v>0</v>
      </c>
      <c r="Q197" s="72">
        <v>0</v>
      </c>
    </row>
    <row r="198" spans="1:17">
      <c r="A198" s="21" t="s">
        <v>233</v>
      </c>
      <c r="B198" s="28" t="s">
        <v>44</v>
      </c>
      <c r="C198" s="74">
        <v>138.29980386157899</v>
      </c>
      <c r="D198" s="227">
        <v>-20</v>
      </c>
      <c r="E198" s="74">
        <f t="shared" si="41"/>
        <v>158.29980386157899</v>
      </c>
      <c r="G198" s="202">
        <f t="shared" si="42"/>
        <v>0.66626269712745767</v>
      </c>
      <c r="H198" s="203">
        <f t="shared" si="43"/>
        <v>55.299803861578994</v>
      </c>
      <c r="I198" s="85"/>
      <c r="J198" s="202">
        <f t="shared" si="44"/>
        <v>0.90722655254914453</v>
      </c>
      <c r="K198" s="203">
        <f t="shared" si="45"/>
        <v>75.299803861578994</v>
      </c>
      <c r="L198" s="85"/>
      <c r="M198" s="263">
        <v>19</v>
      </c>
      <c r="N198" s="74">
        <v>83</v>
      </c>
      <c r="O198" s="74">
        <v>80</v>
      </c>
      <c r="P198" s="74">
        <v>116</v>
      </c>
      <c r="Q198" s="74">
        <v>58</v>
      </c>
    </row>
    <row r="199" spans="1:17">
      <c r="A199" s="21" t="s">
        <v>234</v>
      </c>
      <c r="B199" s="29" t="s">
        <v>46</v>
      </c>
      <c r="C199" s="72">
        <v>-42.659274998886204</v>
      </c>
      <c r="D199" s="219">
        <v>0</v>
      </c>
      <c r="E199" s="72">
        <f t="shared" si="41"/>
        <v>-42.659274998886204</v>
      </c>
      <c r="G199" s="204">
        <f t="shared" si="42"/>
        <v>0.70637099995544816</v>
      </c>
      <c r="H199" s="205">
        <f t="shared" si="43"/>
        <v>-17.659274998886204</v>
      </c>
      <c r="I199" s="85"/>
      <c r="J199" s="204">
        <f t="shared" si="44"/>
        <v>0.70637099995544816</v>
      </c>
      <c r="K199" s="205">
        <f t="shared" si="45"/>
        <v>-17.659274998886204</v>
      </c>
      <c r="L199" s="85"/>
      <c r="M199" s="264">
        <v>18</v>
      </c>
      <c r="N199" s="72">
        <v>-25</v>
      </c>
      <c r="O199" s="72">
        <v>-25</v>
      </c>
      <c r="P199" s="72">
        <v>-14</v>
      </c>
      <c r="Q199" s="72">
        <v>-34</v>
      </c>
    </row>
    <row r="200" spans="1:17">
      <c r="A200" s="21" t="s">
        <v>235</v>
      </c>
      <c r="B200" s="29" t="s">
        <v>48</v>
      </c>
      <c r="C200" s="72">
        <v>0</v>
      </c>
      <c r="D200" s="219">
        <v>0</v>
      </c>
      <c r="E200" s="72">
        <f t="shared" si="41"/>
        <v>0</v>
      </c>
      <c r="G200" s="204" t="str">
        <f t="shared" si="42"/>
        <v>n.m.</v>
      </c>
      <c r="H200" s="205">
        <f t="shared" si="43"/>
        <v>0</v>
      </c>
      <c r="I200" s="85"/>
      <c r="J200" s="204" t="str">
        <f t="shared" si="44"/>
        <v>n.m.</v>
      </c>
      <c r="K200" s="205">
        <f t="shared" si="45"/>
        <v>0</v>
      </c>
      <c r="L200" s="85"/>
      <c r="M200" s="264">
        <v>17</v>
      </c>
      <c r="N200" s="72">
        <v>0</v>
      </c>
      <c r="O200" s="72">
        <v>0</v>
      </c>
      <c r="P200" s="72">
        <v>1</v>
      </c>
      <c r="Q200" s="72">
        <v>-1</v>
      </c>
    </row>
    <row r="201" spans="1:17">
      <c r="A201" s="21" t="s">
        <v>236</v>
      </c>
      <c r="B201" s="28" t="s">
        <v>50</v>
      </c>
      <c r="C201" s="74">
        <v>95.64052886269269</v>
      </c>
      <c r="D201" s="227">
        <v>-20</v>
      </c>
      <c r="E201" s="74">
        <f t="shared" si="41"/>
        <v>115.64052886269269</v>
      </c>
      <c r="G201" s="202">
        <f t="shared" si="42"/>
        <v>0.62102591292699483</v>
      </c>
      <c r="H201" s="203">
        <f t="shared" si="43"/>
        <v>36.64052886269269</v>
      </c>
      <c r="I201" s="85"/>
      <c r="J201" s="202">
        <f t="shared" si="44"/>
        <v>0.96000896377445244</v>
      </c>
      <c r="K201" s="203">
        <f t="shared" si="45"/>
        <v>56.64052886269269</v>
      </c>
      <c r="L201" s="85"/>
      <c r="M201" s="263">
        <v>18</v>
      </c>
      <c r="N201" s="74">
        <v>59</v>
      </c>
      <c r="O201" s="74">
        <v>56</v>
      </c>
      <c r="P201" s="74">
        <v>84</v>
      </c>
      <c r="Q201" s="74">
        <v>44</v>
      </c>
    </row>
    <row r="202" spans="1:17">
      <c r="A202" s="21" t="s">
        <v>237</v>
      </c>
      <c r="B202" s="29" t="s">
        <v>52</v>
      </c>
      <c r="C202" s="72">
        <v>-18.9516060573023</v>
      </c>
      <c r="D202" s="219">
        <v>0</v>
      </c>
      <c r="E202" s="72">
        <f t="shared" si="41"/>
        <v>-18.9516060573023</v>
      </c>
      <c r="G202" s="204">
        <f t="shared" si="42"/>
        <v>0.26344040382015321</v>
      </c>
      <c r="H202" s="205">
        <f t="shared" si="43"/>
        <v>-3.9516060573022997</v>
      </c>
      <c r="I202" s="85"/>
      <c r="J202" s="204">
        <f t="shared" si="44"/>
        <v>0.26344040382015321</v>
      </c>
      <c r="K202" s="205">
        <f t="shared" si="45"/>
        <v>-3.9516060573022997</v>
      </c>
      <c r="L202" s="85"/>
      <c r="M202" s="264">
        <v>18</v>
      </c>
      <c r="N202" s="72">
        <v>-15</v>
      </c>
      <c r="O202" s="72">
        <v>-15</v>
      </c>
      <c r="P202" s="72">
        <v>-12</v>
      </c>
      <c r="Q202" s="72">
        <v>-26</v>
      </c>
    </row>
    <row r="203" spans="1:17">
      <c r="A203" s="21" t="s">
        <v>238</v>
      </c>
      <c r="B203" s="36" t="s">
        <v>54</v>
      </c>
      <c r="C203" s="75">
        <v>76.688922805390291</v>
      </c>
      <c r="D203" s="228">
        <v>-20</v>
      </c>
      <c r="E203" s="75">
        <f t="shared" si="41"/>
        <v>96.688922805390291</v>
      </c>
      <c r="G203" s="208">
        <f t="shared" si="42"/>
        <v>0.74293006375887027</v>
      </c>
      <c r="H203" s="209">
        <f t="shared" si="43"/>
        <v>32.688922805390291</v>
      </c>
      <c r="I203" s="85"/>
      <c r="J203" s="208" t="str">
        <f t="shared" si="44"/>
        <v>x 2,2</v>
      </c>
      <c r="K203" s="209">
        <f t="shared" si="45"/>
        <v>52.688922805390291</v>
      </c>
      <c r="L203" s="85"/>
      <c r="M203" s="265">
        <v>18</v>
      </c>
      <c r="N203" s="75">
        <v>44</v>
      </c>
      <c r="O203" s="75">
        <v>39</v>
      </c>
      <c r="P203" s="75">
        <v>70</v>
      </c>
      <c r="Q203" s="75">
        <v>27</v>
      </c>
    </row>
    <row r="204" spans="1:17">
      <c r="A204" s="21"/>
      <c r="B204" s="21"/>
      <c r="C204" s="154"/>
      <c r="D204" s="234"/>
      <c r="E204" s="154"/>
      <c r="G204" s="191"/>
      <c r="H204" s="85"/>
      <c r="I204" s="85"/>
      <c r="J204" s="191"/>
      <c r="K204" s="85"/>
      <c r="L204" s="85"/>
      <c r="M204" s="154"/>
      <c r="N204" s="154"/>
      <c r="O204" s="154"/>
      <c r="P204" s="154"/>
      <c r="Q204" s="154"/>
    </row>
    <row r="205" spans="1:17">
      <c r="A205" s="21"/>
      <c r="C205" s="85"/>
      <c r="D205" s="21"/>
      <c r="E205" s="85"/>
      <c r="G205" s="191"/>
      <c r="H205" s="85"/>
      <c r="I205" s="85"/>
      <c r="J205" s="191"/>
      <c r="K205" s="85"/>
      <c r="L205" s="85"/>
      <c r="M205" s="85"/>
      <c r="N205" s="85"/>
      <c r="O205" s="85"/>
      <c r="P205" s="85"/>
      <c r="Q205" s="85"/>
    </row>
    <row r="206" spans="1:17" ht="16.5" thickBot="1">
      <c r="A206" s="21"/>
      <c r="B206" s="24" t="s">
        <v>239</v>
      </c>
      <c r="C206" s="87"/>
      <c r="D206" s="229"/>
      <c r="E206" s="87"/>
      <c r="G206" s="192"/>
      <c r="H206" s="87"/>
      <c r="I206" s="87"/>
      <c r="J206" s="192"/>
      <c r="K206" s="87"/>
      <c r="L206" s="87"/>
      <c r="M206" s="87"/>
      <c r="N206" s="87"/>
      <c r="O206" s="87"/>
      <c r="P206" s="87"/>
      <c r="Q206" s="87"/>
    </row>
    <row r="207" spans="1:17" ht="15.75">
      <c r="A207" s="21"/>
      <c r="B207" s="179"/>
      <c r="C207" s="224"/>
      <c r="D207" s="105"/>
      <c r="E207" s="224"/>
      <c r="G207" s="252"/>
      <c r="H207" s="224"/>
      <c r="I207" s="224"/>
      <c r="J207" s="252"/>
      <c r="K207" s="224"/>
      <c r="L207" s="224"/>
      <c r="M207" s="224"/>
      <c r="N207" s="224"/>
      <c r="O207" s="224"/>
      <c r="P207" s="224"/>
      <c r="Q207" s="224"/>
    </row>
    <row r="208" spans="1:17">
      <c r="A208" s="21"/>
      <c r="B208" s="185"/>
      <c r="C208" s="180" t="str">
        <f>C$18</f>
        <v>Stated</v>
      </c>
      <c r="D208" s="235" t="str">
        <f>D$18</f>
        <v>Specific items</v>
      </c>
      <c r="E208" s="180" t="str">
        <f>E$18</f>
        <v>Underlying</v>
      </c>
      <c r="G208" s="248" t="str">
        <f>G$18</f>
        <v>Stated vs. MEAN</v>
      </c>
      <c r="H208" s="200"/>
      <c r="I208" s="85"/>
      <c r="J208" s="248" t="str">
        <f>J$18</f>
        <v>Underlying vs. MEAN</v>
      </c>
      <c r="K208" s="200"/>
      <c r="L208" s="85"/>
      <c r="M208" s="185"/>
      <c r="N208" s="180" t="str">
        <f>N$18</f>
        <v>MEAN</v>
      </c>
      <c r="O208" s="180" t="str">
        <f>O$18</f>
        <v>MEDIAN</v>
      </c>
      <c r="P208" s="180" t="str">
        <f>P$18</f>
        <v>MAX</v>
      </c>
      <c r="Q208" s="180" t="str">
        <f>Q$18</f>
        <v>MIN</v>
      </c>
    </row>
    <row r="209" spans="1:17">
      <c r="A209" s="21"/>
      <c r="B209" s="25" t="str">
        <f>B$19</f>
        <v>€m</v>
      </c>
      <c r="C209" s="58" t="str">
        <f>C$19</f>
        <v>Q1-24</v>
      </c>
      <c r="D209" s="195" t="str">
        <f>D$19</f>
        <v>Q1-24</v>
      </c>
      <c r="E209" s="58" t="str">
        <f>E$19</f>
        <v>Q1-24</v>
      </c>
      <c r="G209" s="201" t="str">
        <f>G$19</f>
        <v>(%)</v>
      </c>
      <c r="H209" s="58" t="str">
        <f>H$19</f>
        <v>€m</v>
      </c>
      <c r="I209" s="85"/>
      <c r="J209" s="201" t="str">
        <f>J$19</f>
        <v>(%)</v>
      </c>
      <c r="K209" s="58" t="str">
        <f>K$19</f>
        <v>€m</v>
      </c>
      <c r="L209" s="85"/>
      <c r="M209" s="185" t="str">
        <f>M$19</f>
        <v>#</v>
      </c>
      <c r="N209" s="58" t="str">
        <f>N$19</f>
        <v>1T24</v>
      </c>
      <c r="O209" s="58" t="str">
        <f>O$19</f>
        <v>1T24</v>
      </c>
      <c r="P209" s="58" t="str">
        <f>P$19</f>
        <v>1T24</v>
      </c>
      <c r="Q209" s="58" t="str">
        <f>Q$19</f>
        <v>1T24</v>
      </c>
    </row>
    <row r="210" spans="1:17">
      <c r="A210" s="21"/>
      <c r="B210" s="26"/>
      <c r="C210" s="85"/>
      <c r="D210" s="21"/>
      <c r="E210" s="85"/>
      <c r="G210" s="191"/>
      <c r="H210" s="85"/>
      <c r="I210" s="85"/>
      <c r="J210" s="191"/>
      <c r="K210" s="85"/>
      <c r="L210" s="85"/>
      <c r="M210" s="85"/>
      <c r="N210" s="85"/>
      <c r="O210" s="85"/>
      <c r="P210" s="85"/>
      <c r="Q210" s="85"/>
    </row>
    <row r="211" spans="1:17">
      <c r="A211" s="21" t="s">
        <v>240</v>
      </c>
      <c r="B211" s="28" t="s">
        <v>26</v>
      </c>
      <c r="C211" s="89">
        <v>846.18673473680997</v>
      </c>
      <c r="D211" s="196">
        <v>0</v>
      </c>
      <c r="E211" s="60">
        <f t="shared" ref="E211:E224" si="46">(C211-D211)</f>
        <v>846.18673473680997</v>
      </c>
      <c r="G211" s="202">
        <f t="shared" ref="G211:G224" si="47">IF(ISERROR(C211/N211-1),IF($B$2="FR","ns","n.m."),IF(C211/N211-1&gt;100%,"x "&amp;(ROUND(C211/N211,1)),IF(C211/N211-1&lt;-100%,IF($B$2="FR","ns","n.m."),C211/N211-1)))</f>
        <v>-4.277518694931004E-2</v>
      </c>
      <c r="H211" s="203">
        <f>IFERROR(($C:$C-$N:$N),"N/A")</f>
        <v>-37.813265263190033</v>
      </c>
      <c r="I211" s="85"/>
      <c r="J211" s="202">
        <f t="shared" ref="J211:J224" si="48">IF(ISERROR((C211-D211)/N211-1),IF($B$2="FR","ns","n.m."),IF((C211-D211)/N211-1&gt;100%,"x "&amp;(ROUND((C211-D211)/N211,1)),IF((C211-D211)/N211-1&lt;-100%,IF($B$2="FR","ns","n.m."),(C211-D211)/N211-1)))</f>
        <v>-4.277518694931004E-2</v>
      </c>
      <c r="K211" s="203">
        <f>IFERROR(($C:$C-$D:$D-$N:$N),"N/A")</f>
        <v>-37.813265263190033</v>
      </c>
      <c r="L211" s="85"/>
      <c r="M211" s="263">
        <v>19</v>
      </c>
      <c r="N211" s="60">
        <v>884</v>
      </c>
      <c r="O211" s="60">
        <v>880</v>
      </c>
      <c r="P211" s="60">
        <v>917</v>
      </c>
      <c r="Q211" s="60">
        <v>859</v>
      </c>
    </row>
    <row r="212" spans="1:17">
      <c r="A212" s="21" t="s">
        <v>241</v>
      </c>
      <c r="B212" s="29" t="s">
        <v>28</v>
      </c>
      <c r="C212" s="92">
        <v>-453.81021472082301</v>
      </c>
      <c r="D212" s="96">
        <v>0</v>
      </c>
      <c r="E212" s="92">
        <f>(C212-D212-D213)</f>
        <v>-453.81021472082301</v>
      </c>
      <c r="G212" s="204">
        <f t="shared" si="47"/>
        <v>1.7511692199154716E-2</v>
      </c>
      <c r="H212" s="205">
        <f>IFERROR(($C:$C-$N:$N),"N/A")</f>
        <v>-7.8102147208230122</v>
      </c>
      <c r="I212" s="85"/>
      <c r="J212" s="204">
        <f>IF(ISERROR(E212/N212-1),IF($B$2="FR","ns","n.m."),IF(E212/N212-1&gt;100%,"x "&amp;(ROUND(E212/N212,1)),IF(E212/N212-1&lt;-100%,IF(B2="FR","ns","n.m."),E212/N212-1)))</f>
        <v>1.7511692199154716E-2</v>
      </c>
      <c r="K212" s="205">
        <f>IFERROR(($E:$E-$N:$N),"N/A")</f>
        <v>-7.8102147208230122</v>
      </c>
      <c r="L212" s="85"/>
      <c r="M212" s="213">
        <v>19</v>
      </c>
      <c r="N212" s="92">
        <v>-446</v>
      </c>
      <c r="O212" s="92">
        <v>-444</v>
      </c>
      <c r="P212" s="92">
        <v>-420</v>
      </c>
      <c r="Q212" s="92">
        <v>-477</v>
      </c>
    </row>
    <row r="213" spans="1:17">
      <c r="A213" s="177" t="s">
        <v>242</v>
      </c>
      <c r="B213" s="31" t="s">
        <v>30</v>
      </c>
      <c r="C213" s="96">
        <v>0</v>
      </c>
      <c r="D213" s="96">
        <v>0</v>
      </c>
      <c r="E213" s="96">
        <f t="shared" si="46"/>
        <v>0</v>
      </c>
      <c r="G213" s="206"/>
      <c r="H213" s="207"/>
      <c r="I213" s="21"/>
      <c r="J213" s="206"/>
      <c r="K213" s="207"/>
      <c r="L213" s="21"/>
      <c r="M213" s="214"/>
      <c r="N213" s="166"/>
      <c r="O213" s="166"/>
      <c r="P213" s="166"/>
      <c r="Q213" s="166"/>
    </row>
    <row r="214" spans="1:17">
      <c r="A214" s="21" t="s">
        <v>243</v>
      </c>
      <c r="B214" s="28" t="s">
        <v>32</v>
      </c>
      <c r="C214" s="60">
        <v>392.37652001598701</v>
      </c>
      <c r="D214" s="218">
        <v>0</v>
      </c>
      <c r="E214" s="60">
        <f t="shared" si="46"/>
        <v>392.37652001598701</v>
      </c>
      <c r="G214" s="202">
        <f t="shared" si="47"/>
        <v>-0.10416319631053195</v>
      </c>
      <c r="H214" s="203">
        <f t="shared" ref="H214:H224" si="49">IFERROR(($C:$C-$N:$N),"N/A")</f>
        <v>-45.623479984012988</v>
      </c>
      <c r="I214" s="85"/>
      <c r="J214" s="202">
        <f t="shared" si="48"/>
        <v>-0.10416319631053195</v>
      </c>
      <c r="K214" s="203">
        <f t="shared" ref="K214:K224" si="50">IFERROR(($C:$C-$D:$D-$N:$N),"N/A")</f>
        <v>-45.623479984012988</v>
      </c>
      <c r="L214" s="85"/>
      <c r="M214" s="263">
        <v>19</v>
      </c>
      <c r="N214" s="60">
        <v>438</v>
      </c>
      <c r="O214" s="60">
        <v>436</v>
      </c>
      <c r="P214" s="60">
        <v>474</v>
      </c>
      <c r="Q214" s="60">
        <v>406</v>
      </c>
    </row>
    <row r="215" spans="1:17">
      <c r="A215" s="21" t="s">
        <v>244</v>
      </c>
      <c r="B215" s="29" t="s">
        <v>34</v>
      </c>
      <c r="C215" s="98">
        <v>-218.803400205862</v>
      </c>
      <c r="D215" s="64">
        <v>0</v>
      </c>
      <c r="E215" s="98">
        <f t="shared" si="46"/>
        <v>-218.803400205862</v>
      </c>
      <c r="G215" s="204">
        <f t="shared" si="47"/>
        <v>1.7690233515637255E-2</v>
      </c>
      <c r="H215" s="205">
        <f t="shared" si="49"/>
        <v>-3.8034002058620047</v>
      </c>
      <c r="I215" s="85"/>
      <c r="J215" s="204">
        <f t="shared" si="48"/>
        <v>1.7690233515637255E-2</v>
      </c>
      <c r="K215" s="205">
        <f t="shared" si="50"/>
        <v>-3.8034002058620047</v>
      </c>
      <c r="L215" s="85"/>
      <c r="M215" s="264">
        <v>19</v>
      </c>
      <c r="N215" s="98">
        <v>-215</v>
      </c>
      <c r="O215" s="98">
        <v>-215</v>
      </c>
      <c r="P215" s="98">
        <v>-175</v>
      </c>
      <c r="Q215" s="98">
        <v>-252</v>
      </c>
    </row>
    <row r="216" spans="1:17">
      <c r="A216" s="21" t="s">
        <v>245</v>
      </c>
      <c r="B216" s="29" t="s">
        <v>38</v>
      </c>
      <c r="C216" s="98">
        <v>30.348072728234101</v>
      </c>
      <c r="D216" s="64">
        <v>0</v>
      </c>
      <c r="E216" s="98">
        <f t="shared" si="46"/>
        <v>30.348072728234101</v>
      </c>
      <c r="G216" s="204">
        <f t="shared" si="47"/>
        <v>-8.0361432477754513E-2</v>
      </c>
      <c r="H216" s="205">
        <f t="shared" si="49"/>
        <v>-2.6519272717658993</v>
      </c>
      <c r="I216" s="85"/>
      <c r="J216" s="204">
        <f t="shared" si="48"/>
        <v>-8.0361432477754513E-2</v>
      </c>
      <c r="K216" s="205">
        <f t="shared" si="50"/>
        <v>-2.6519272717658993</v>
      </c>
      <c r="L216" s="85"/>
      <c r="M216" s="264">
        <v>19</v>
      </c>
      <c r="N216" s="98">
        <v>33</v>
      </c>
      <c r="O216" s="98">
        <v>32</v>
      </c>
      <c r="P216" s="98">
        <v>70</v>
      </c>
      <c r="Q216" s="98">
        <v>8</v>
      </c>
    </row>
    <row r="217" spans="1:17">
      <c r="A217" s="21" t="s">
        <v>246</v>
      </c>
      <c r="B217" s="29" t="s">
        <v>40</v>
      </c>
      <c r="C217" s="98">
        <v>-0.42832101816384499</v>
      </c>
      <c r="D217" s="64">
        <v>0</v>
      </c>
      <c r="E217" s="98">
        <f t="shared" si="46"/>
        <v>-0.42832101816384499</v>
      </c>
      <c r="G217" s="204" t="str">
        <f t="shared" si="47"/>
        <v>n.m.</v>
      </c>
      <c r="H217" s="205">
        <f t="shared" si="49"/>
        <v>-0.42832101816384499</v>
      </c>
      <c r="I217" s="85"/>
      <c r="J217" s="204" t="str">
        <f t="shared" si="48"/>
        <v>n.m.</v>
      </c>
      <c r="K217" s="205">
        <f t="shared" si="50"/>
        <v>-0.42832101816384499</v>
      </c>
      <c r="L217" s="85"/>
      <c r="M217" s="264">
        <v>19</v>
      </c>
      <c r="N217" s="98">
        <v>0</v>
      </c>
      <c r="O217" s="98">
        <v>0</v>
      </c>
      <c r="P217" s="98">
        <v>0</v>
      </c>
      <c r="Q217" s="98">
        <v>-2</v>
      </c>
    </row>
    <row r="218" spans="1:17">
      <c r="A218" s="21" t="s">
        <v>247</v>
      </c>
      <c r="B218" s="29" t="s">
        <v>42</v>
      </c>
      <c r="C218" s="98">
        <v>0</v>
      </c>
      <c r="D218" s="64">
        <v>0</v>
      </c>
      <c r="E218" s="98">
        <f t="shared" si="46"/>
        <v>0</v>
      </c>
      <c r="G218" s="204" t="str">
        <f t="shared" si="47"/>
        <v>n.m.</v>
      </c>
      <c r="H218" s="205">
        <f t="shared" si="49"/>
        <v>0</v>
      </c>
      <c r="I218" s="85"/>
      <c r="J218" s="204" t="str">
        <f t="shared" si="48"/>
        <v>n.m.</v>
      </c>
      <c r="K218" s="205">
        <f t="shared" si="50"/>
        <v>0</v>
      </c>
      <c r="L218" s="85"/>
      <c r="M218" s="264">
        <v>18</v>
      </c>
      <c r="N218" s="98">
        <v>0</v>
      </c>
      <c r="O218" s="98">
        <v>0</v>
      </c>
      <c r="P218" s="98">
        <v>3</v>
      </c>
      <c r="Q218" s="98">
        <v>0</v>
      </c>
    </row>
    <row r="219" spans="1:17">
      <c r="A219" s="21" t="s">
        <v>248</v>
      </c>
      <c r="B219" s="28" t="s">
        <v>44</v>
      </c>
      <c r="C219" s="60">
        <v>203.492871520195</v>
      </c>
      <c r="D219" s="218">
        <v>0</v>
      </c>
      <c r="E219" s="60">
        <f t="shared" si="46"/>
        <v>203.492871520195</v>
      </c>
      <c r="G219" s="202">
        <f t="shared" si="47"/>
        <v>-0.20198873913649018</v>
      </c>
      <c r="H219" s="203">
        <f t="shared" si="49"/>
        <v>-51.507128479805004</v>
      </c>
      <c r="I219" s="85"/>
      <c r="J219" s="202">
        <f t="shared" si="48"/>
        <v>-0.20198873913649018</v>
      </c>
      <c r="K219" s="203">
        <f t="shared" si="50"/>
        <v>-51.507128479805004</v>
      </c>
      <c r="L219" s="85"/>
      <c r="M219" s="263">
        <v>19</v>
      </c>
      <c r="N219" s="60">
        <v>255</v>
      </c>
      <c r="O219" s="60">
        <v>260</v>
      </c>
      <c r="P219" s="60">
        <v>300</v>
      </c>
      <c r="Q219" s="60">
        <v>190</v>
      </c>
    </row>
    <row r="220" spans="1:17">
      <c r="A220" s="21" t="s">
        <v>249</v>
      </c>
      <c r="B220" s="29" t="s">
        <v>46</v>
      </c>
      <c r="C220" s="98">
        <v>-42.244773159754999</v>
      </c>
      <c r="D220" s="64">
        <v>0</v>
      </c>
      <c r="E220" s="98">
        <f t="shared" si="46"/>
        <v>-42.244773159754999</v>
      </c>
      <c r="G220" s="204">
        <f t="shared" si="47"/>
        <v>-0.32944804508325398</v>
      </c>
      <c r="H220" s="205">
        <f t="shared" si="49"/>
        <v>20.755226840245001</v>
      </c>
      <c r="I220" s="85"/>
      <c r="J220" s="204">
        <f t="shared" si="48"/>
        <v>-0.32944804508325398</v>
      </c>
      <c r="K220" s="205">
        <f t="shared" si="50"/>
        <v>20.755226840245001</v>
      </c>
      <c r="L220" s="85"/>
      <c r="M220" s="264">
        <v>19</v>
      </c>
      <c r="N220" s="98">
        <v>-63</v>
      </c>
      <c r="O220" s="98">
        <v>-63</v>
      </c>
      <c r="P220" s="98">
        <v>-42</v>
      </c>
      <c r="Q220" s="98">
        <v>-83</v>
      </c>
    </row>
    <row r="221" spans="1:17">
      <c r="A221" s="21" t="s">
        <v>250</v>
      </c>
      <c r="B221" s="29" t="s">
        <v>48</v>
      </c>
      <c r="C221" s="98">
        <v>0</v>
      </c>
      <c r="D221" s="64">
        <v>0</v>
      </c>
      <c r="E221" s="98">
        <f t="shared" si="46"/>
        <v>0</v>
      </c>
      <c r="G221" s="204" t="str">
        <f t="shared" si="47"/>
        <v>n.m.</v>
      </c>
      <c r="H221" s="205">
        <f t="shared" si="49"/>
        <v>0</v>
      </c>
      <c r="I221" s="85"/>
      <c r="J221" s="204" t="str">
        <f t="shared" si="48"/>
        <v>n.m.</v>
      </c>
      <c r="K221" s="205">
        <f t="shared" si="50"/>
        <v>0</v>
      </c>
      <c r="L221" s="85"/>
      <c r="M221" s="264">
        <v>18</v>
      </c>
      <c r="N221" s="98">
        <v>0</v>
      </c>
      <c r="O221" s="98">
        <v>0</v>
      </c>
      <c r="P221" s="98">
        <v>1</v>
      </c>
      <c r="Q221" s="98">
        <v>0</v>
      </c>
    </row>
    <row r="222" spans="1:17">
      <c r="A222" s="21" t="s">
        <v>251</v>
      </c>
      <c r="B222" s="28" t="s">
        <v>50</v>
      </c>
      <c r="C222" s="60">
        <v>161.24809836044</v>
      </c>
      <c r="D222" s="218">
        <v>0</v>
      </c>
      <c r="E222" s="60">
        <f t="shared" si="46"/>
        <v>161.24809836044</v>
      </c>
      <c r="G222" s="202">
        <f t="shared" si="47"/>
        <v>-0.16451762507544043</v>
      </c>
      <c r="H222" s="203">
        <f t="shared" si="49"/>
        <v>-31.751901639560003</v>
      </c>
      <c r="I222" s="85"/>
      <c r="J222" s="202">
        <f t="shared" si="48"/>
        <v>-0.16451762507544043</v>
      </c>
      <c r="K222" s="203">
        <f t="shared" si="50"/>
        <v>-31.751901639560003</v>
      </c>
      <c r="L222" s="85"/>
      <c r="M222" s="263">
        <v>19</v>
      </c>
      <c r="N222" s="60">
        <v>193</v>
      </c>
      <c r="O222" s="60">
        <v>195</v>
      </c>
      <c r="P222" s="60">
        <v>237</v>
      </c>
      <c r="Q222" s="60">
        <v>144</v>
      </c>
    </row>
    <row r="223" spans="1:17">
      <c r="A223" s="21" t="s">
        <v>252</v>
      </c>
      <c r="B223" s="29" t="s">
        <v>52</v>
      </c>
      <c r="C223" s="98">
        <v>-18.762889354128401</v>
      </c>
      <c r="D223" s="64">
        <v>0</v>
      </c>
      <c r="E223" s="98">
        <f t="shared" si="46"/>
        <v>-18.762889354128401</v>
      </c>
      <c r="G223" s="204">
        <f t="shared" si="47"/>
        <v>-1.2479507677452539E-2</v>
      </c>
      <c r="H223" s="205">
        <f t="shared" si="49"/>
        <v>0.23711064587159925</v>
      </c>
      <c r="I223" s="85"/>
      <c r="J223" s="204">
        <f t="shared" si="48"/>
        <v>-1.2479507677452539E-2</v>
      </c>
      <c r="K223" s="205">
        <f t="shared" si="50"/>
        <v>0.23711064587159925</v>
      </c>
      <c r="L223" s="85"/>
      <c r="M223" s="264">
        <v>19</v>
      </c>
      <c r="N223" s="98">
        <v>-19</v>
      </c>
      <c r="O223" s="98">
        <v>-19</v>
      </c>
      <c r="P223" s="98">
        <v>-10</v>
      </c>
      <c r="Q223" s="98">
        <v>-32</v>
      </c>
    </row>
    <row r="224" spans="1:17">
      <c r="A224" s="21" t="s">
        <v>253</v>
      </c>
      <c r="B224" s="36" t="s">
        <v>54</v>
      </c>
      <c r="C224" s="61">
        <v>142.485209006312</v>
      </c>
      <c r="D224" s="220">
        <v>0</v>
      </c>
      <c r="E224" s="61">
        <f t="shared" si="46"/>
        <v>142.485209006312</v>
      </c>
      <c r="G224" s="208">
        <f t="shared" si="47"/>
        <v>-0.18111948846947123</v>
      </c>
      <c r="H224" s="209">
        <f t="shared" si="49"/>
        <v>-31.514790993687996</v>
      </c>
      <c r="I224" s="85"/>
      <c r="J224" s="208">
        <f t="shared" si="48"/>
        <v>-0.18111948846947123</v>
      </c>
      <c r="K224" s="209">
        <f t="shared" si="50"/>
        <v>-31.514790993687996</v>
      </c>
      <c r="L224" s="85"/>
      <c r="M224" s="265">
        <v>19</v>
      </c>
      <c r="N224" s="61">
        <v>174</v>
      </c>
      <c r="O224" s="61">
        <v>175</v>
      </c>
      <c r="P224" s="61">
        <v>219</v>
      </c>
      <c r="Q224" s="61">
        <v>133</v>
      </c>
    </row>
    <row r="225" spans="1:17">
      <c r="A225" s="178" t="s">
        <v>402</v>
      </c>
      <c r="B225" s="178"/>
      <c r="C225" s="221"/>
      <c r="D225" s="222">
        <f>IF(D224&lt;&gt;0,ROUND(SUM(D244,D264)-D224,1),0)+IF(D211&lt;&gt;0,ROUND(SUM(D231,D251)-D211,1),0)+IF(D212&lt;&gt;0,ROUND(SUM(D232,D252)-D212,1),0)+IF(D215&lt;&gt;0,ROUND(SUM(D235,D255)-D215,1),0)+IF(D216&lt;&gt;0,ROUND(SUM(D236,D256)-D216,1),0)+IF(D217&lt;&gt;0,ROUND(SUM(D237,D257)-D217,1),0)+IF(D218&lt;&gt;0,ROUND(SUM(D238,D258)-D218,1),0)+IF(D220&lt;&gt;0,ROUND(SUM(D240,D260)-D220,1),0)+IF(D221&lt;&gt;0,ROUND(SUM(D241,D261)-D221,1),0)+IF(D223&lt;&gt;0,ROUND(SUM(D243,D263)-D223,1),0)</f>
        <v>0</v>
      </c>
      <c r="E225" s="221"/>
      <c r="G225" s="249"/>
      <c r="H225" s="250"/>
      <c r="I225" s="250"/>
      <c r="J225" s="249"/>
      <c r="K225" s="250"/>
      <c r="L225" s="250"/>
      <c r="M225" s="221"/>
      <c r="N225" s="221"/>
      <c r="O225" s="221"/>
      <c r="P225" s="221"/>
      <c r="Q225" s="221"/>
    </row>
    <row r="226" spans="1:17" ht="16.5" thickBot="1">
      <c r="A226" s="21"/>
      <c r="B226" s="99" t="s">
        <v>254</v>
      </c>
      <c r="C226" s="100"/>
      <c r="D226" s="223"/>
      <c r="E226" s="100"/>
      <c r="G226" s="251"/>
      <c r="H226" s="100"/>
      <c r="I226" s="100"/>
      <c r="J226" s="251"/>
      <c r="K226" s="100"/>
      <c r="L226" s="100"/>
      <c r="M226" s="100"/>
      <c r="N226" s="100"/>
      <c r="O226" s="100"/>
      <c r="P226" s="100"/>
      <c r="Q226" s="100"/>
    </row>
    <row r="227" spans="1:17" ht="15.75">
      <c r="A227" s="21"/>
      <c r="B227" s="181"/>
      <c r="C227" s="224"/>
      <c r="D227" s="105"/>
      <c r="E227" s="224"/>
      <c r="G227" s="252"/>
      <c r="H227" s="224"/>
      <c r="I227" s="224"/>
      <c r="J227" s="252"/>
      <c r="K227" s="224"/>
      <c r="L227" s="224"/>
      <c r="M227" s="224"/>
      <c r="N227" s="224"/>
      <c r="O227" s="224"/>
      <c r="P227" s="224"/>
      <c r="Q227" s="224"/>
    </row>
    <row r="228" spans="1:17">
      <c r="A228" s="21"/>
      <c r="B228" s="184"/>
      <c r="C228" s="102" t="str">
        <f>C$18</f>
        <v>Stated</v>
      </c>
      <c r="D228" s="226" t="str">
        <f>D$18</f>
        <v>Specific items</v>
      </c>
      <c r="E228" s="102" t="str">
        <f>E$18</f>
        <v>Underlying</v>
      </c>
      <c r="G228" s="253" t="str">
        <f>G$18</f>
        <v>Stated vs. MEAN</v>
      </c>
      <c r="H228" s="254"/>
      <c r="I228" s="85"/>
      <c r="J228" s="253" t="str">
        <f>J$18</f>
        <v>Underlying vs. MEAN</v>
      </c>
      <c r="K228" s="254"/>
      <c r="L228" s="85"/>
      <c r="M228" s="184"/>
      <c r="N228" s="102" t="str">
        <f>N$18</f>
        <v>MEAN</v>
      </c>
      <c r="O228" s="182" t="str">
        <f>O$18</f>
        <v>MEDIAN</v>
      </c>
      <c r="P228" s="182" t="str">
        <f>P$18</f>
        <v>MAX</v>
      </c>
      <c r="Q228" s="182" t="str">
        <f>Q$18</f>
        <v>MIN</v>
      </c>
    </row>
    <row r="229" spans="1:17">
      <c r="A229" s="21"/>
      <c r="B229" s="101" t="str">
        <f>B$19</f>
        <v>€m</v>
      </c>
      <c r="C229" s="102" t="str">
        <f>C$19</f>
        <v>Q1-24</v>
      </c>
      <c r="D229" s="226" t="str">
        <f>D$19</f>
        <v>Q1-24</v>
      </c>
      <c r="E229" s="102" t="str">
        <f>E$19</f>
        <v>Q1-24</v>
      </c>
      <c r="G229" s="255" t="str">
        <f>G$19</f>
        <v>(%)</v>
      </c>
      <c r="H229" s="102" t="str">
        <f>H$19</f>
        <v>€m</v>
      </c>
      <c r="I229" s="85"/>
      <c r="J229" s="255" t="str">
        <f>J$19</f>
        <v>(%)</v>
      </c>
      <c r="K229" s="102" t="str">
        <f>K$19</f>
        <v>€m</v>
      </c>
      <c r="L229" s="85"/>
      <c r="M229" s="182" t="str">
        <f>M$19</f>
        <v>#</v>
      </c>
      <c r="N229" s="102" t="str">
        <f>N$19</f>
        <v>1T24</v>
      </c>
      <c r="O229" s="102" t="str">
        <f>O$19</f>
        <v>1T24</v>
      </c>
      <c r="P229" s="102" t="str">
        <f>P$19</f>
        <v>1T24</v>
      </c>
      <c r="Q229" s="102" t="str">
        <f>Q$19</f>
        <v>1T24</v>
      </c>
    </row>
    <row r="230" spans="1:17">
      <c r="A230" s="21"/>
      <c r="B230" s="26"/>
      <c r="C230" s="85"/>
      <c r="D230" s="21"/>
      <c r="E230" s="85"/>
      <c r="G230" s="191"/>
      <c r="H230" s="85"/>
      <c r="I230" s="85"/>
      <c r="J230" s="191"/>
      <c r="K230" s="85"/>
      <c r="L230" s="85"/>
      <c r="M230" s="85"/>
      <c r="N230" s="85"/>
      <c r="O230" s="85"/>
      <c r="P230" s="85"/>
      <c r="Q230" s="85"/>
    </row>
    <row r="231" spans="1:17">
      <c r="A231" s="21" t="s">
        <v>255</v>
      </c>
      <c r="B231" s="28" t="s">
        <v>26</v>
      </c>
      <c r="C231" s="89">
        <v>669.315914274683</v>
      </c>
      <c r="D231" s="196">
        <v>0</v>
      </c>
      <c r="E231" s="74">
        <f t="shared" ref="E231:E244" si="51">(C231-D231)</f>
        <v>669.315914274683</v>
      </c>
      <c r="G231" s="202">
        <f t="shared" ref="G231:G244" si="52">IF(ISERROR(C231/N231-1),IF($B$2="FR","ns","n.m."),IF(C231/N231-1&gt;100%,"x "&amp;(ROUND(C231/N231,1)),IF(C231/N231-1&lt;-100%,IF($B$2="FR","ns","n.m."),C231/N231-1)))</f>
        <v>-4.2466503183572257E-2</v>
      </c>
      <c r="H231" s="203">
        <f>IFERROR(($C:$C-$N:$N),"N/A")</f>
        <v>-29.684085725317004</v>
      </c>
      <c r="I231" s="85"/>
      <c r="J231" s="202">
        <f t="shared" ref="J231:J244" si="53">IF(ISERROR((C231-D231)/N231-1),IF($B$2="FR","ns","n.m."),IF((C231-D231)/N231-1&gt;100%,"x "&amp;(ROUND((C231-D231)/N231,1)),IF((C231-D231)/N231-1&lt;-100%,IF($B$2="FR","ns","n.m."),(C231-D231)/N231-1)))</f>
        <v>-4.2466503183572257E-2</v>
      </c>
      <c r="K231" s="203">
        <f>IFERROR(($C:$C-$D:$D-$N:$N),"N/A")</f>
        <v>-29.684085725317004</v>
      </c>
      <c r="L231" s="85"/>
      <c r="M231" s="263">
        <v>18</v>
      </c>
      <c r="N231" s="74">
        <v>699</v>
      </c>
      <c r="O231" s="74">
        <v>700</v>
      </c>
      <c r="P231" s="74">
        <v>730</v>
      </c>
      <c r="Q231" s="74">
        <v>674</v>
      </c>
    </row>
    <row r="232" spans="1:17">
      <c r="A232" s="21" t="s">
        <v>256</v>
      </c>
      <c r="B232" s="29" t="s">
        <v>28</v>
      </c>
      <c r="C232" s="92">
        <v>-354.62969958428602</v>
      </c>
      <c r="D232" s="96">
        <v>0</v>
      </c>
      <c r="E232" s="92">
        <f>(C232-D232-D233)</f>
        <v>-354.62969958428602</v>
      </c>
      <c r="G232" s="204">
        <f t="shared" si="52"/>
        <v>3.9969793502305118E-2</v>
      </c>
      <c r="H232" s="205">
        <f>IFERROR(($C:$C-$N:$N),"N/A")</f>
        <v>-13.629699584286016</v>
      </c>
      <c r="I232" s="85"/>
      <c r="J232" s="204">
        <f>IF(ISERROR(E232/N232-1),IF($B$2="FR","ns","n.m."),IF(E232/N232-1&gt;100%,"x "&amp;(ROUND(E232/N232,1)),IF(E232/N232-1&lt;-100%,IF(B2="FR","ns","n.m."),E232/N232-1)))</f>
        <v>3.9969793502305118E-2</v>
      </c>
      <c r="K232" s="205">
        <f>IFERROR(($E:$E-$N:$N),"N/A")</f>
        <v>-13.629699584286016</v>
      </c>
      <c r="L232" s="85"/>
      <c r="M232" s="213">
        <v>17</v>
      </c>
      <c r="N232" s="92">
        <v>-341</v>
      </c>
      <c r="O232" s="92">
        <v>-340</v>
      </c>
      <c r="P232" s="92">
        <v>-311</v>
      </c>
      <c r="Q232" s="92">
        <v>-370</v>
      </c>
    </row>
    <row r="233" spans="1:17">
      <c r="A233" s="177" t="s">
        <v>257</v>
      </c>
      <c r="B233" s="31" t="s">
        <v>30</v>
      </c>
      <c r="C233" s="96">
        <v>0</v>
      </c>
      <c r="D233" s="96">
        <v>0</v>
      </c>
      <c r="E233" s="96">
        <f t="shared" si="51"/>
        <v>0</v>
      </c>
      <c r="G233" s="206"/>
      <c r="H233" s="207"/>
      <c r="I233" s="21"/>
      <c r="J233" s="206"/>
      <c r="K233" s="207"/>
      <c r="L233" s="21"/>
      <c r="M233" s="214"/>
      <c r="N233" s="166"/>
      <c r="O233" s="166"/>
      <c r="P233" s="166"/>
      <c r="Q233" s="166"/>
    </row>
    <row r="234" spans="1:17">
      <c r="A234" s="21" t="s">
        <v>258</v>
      </c>
      <c r="B234" s="28" t="s">
        <v>32</v>
      </c>
      <c r="C234" s="74">
        <v>314.68621469039698</v>
      </c>
      <c r="D234" s="227">
        <v>0</v>
      </c>
      <c r="E234" s="74">
        <f t="shared" si="51"/>
        <v>314.68621469039698</v>
      </c>
      <c r="G234" s="202">
        <f t="shared" si="52"/>
        <v>-0.12098822712179613</v>
      </c>
      <c r="H234" s="203">
        <f t="shared" ref="H234:H244" si="54">IFERROR(($C:$C-$N:$N),"N/A")</f>
        <v>-43.31378530960302</v>
      </c>
      <c r="I234" s="85"/>
      <c r="J234" s="202">
        <f t="shared" si="53"/>
        <v>-0.12098822712179613</v>
      </c>
      <c r="K234" s="203">
        <f t="shared" ref="K234:K244" si="55">IFERROR(($C:$C-$D:$D-$N:$N),"N/A")</f>
        <v>-43.31378530960302</v>
      </c>
      <c r="L234" s="85"/>
      <c r="M234" s="263">
        <v>17</v>
      </c>
      <c r="N234" s="74">
        <v>358</v>
      </c>
      <c r="O234" s="74">
        <v>360</v>
      </c>
      <c r="P234" s="74">
        <v>389</v>
      </c>
      <c r="Q234" s="74">
        <v>327</v>
      </c>
    </row>
    <row r="235" spans="1:17">
      <c r="A235" s="21" t="s">
        <v>259</v>
      </c>
      <c r="B235" s="29" t="s">
        <v>34</v>
      </c>
      <c r="C235" s="72">
        <v>-199.399696634874</v>
      </c>
      <c r="D235" s="219">
        <v>0</v>
      </c>
      <c r="E235" s="72">
        <f t="shared" si="51"/>
        <v>-199.399696634874</v>
      </c>
      <c r="G235" s="204">
        <f t="shared" si="52"/>
        <v>1.7345390994255139E-2</v>
      </c>
      <c r="H235" s="205">
        <f t="shared" si="54"/>
        <v>-3.3996966348740045</v>
      </c>
      <c r="I235" s="85"/>
      <c r="J235" s="204">
        <f t="shared" si="53"/>
        <v>1.7345390994255139E-2</v>
      </c>
      <c r="K235" s="205">
        <f t="shared" si="55"/>
        <v>-3.3996966348740045</v>
      </c>
      <c r="L235" s="85"/>
      <c r="M235" s="264">
        <v>17</v>
      </c>
      <c r="N235" s="72">
        <v>-196</v>
      </c>
      <c r="O235" s="72">
        <v>-200</v>
      </c>
      <c r="P235" s="72">
        <v>-155</v>
      </c>
      <c r="Q235" s="72">
        <v>-227</v>
      </c>
    </row>
    <row r="236" spans="1:17">
      <c r="A236" s="21" t="s">
        <v>260</v>
      </c>
      <c r="B236" s="29" t="s">
        <v>38</v>
      </c>
      <c r="C236" s="72">
        <v>32.036196361492301</v>
      </c>
      <c r="D236" s="219">
        <v>0</v>
      </c>
      <c r="E236" s="72">
        <f t="shared" si="51"/>
        <v>32.036196361492301</v>
      </c>
      <c r="G236" s="204">
        <f t="shared" si="52"/>
        <v>3.3425689080396781E-2</v>
      </c>
      <c r="H236" s="205">
        <f t="shared" si="54"/>
        <v>1.0361963614923013</v>
      </c>
      <c r="I236" s="85"/>
      <c r="J236" s="204">
        <f t="shared" si="53"/>
        <v>3.3425689080396781E-2</v>
      </c>
      <c r="K236" s="205">
        <f t="shared" si="55"/>
        <v>1.0361963614923013</v>
      </c>
      <c r="L236" s="85"/>
      <c r="M236" s="264">
        <v>17</v>
      </c>
      <c r="N236" s="72">
        <v>31</v>
      </c>
      <c r="O236" s="72">
        <v>33</v>
      </c>
      <c r="P236" s="72">
        <v>70</v>
      </c>
      <c r="Q236" s="72">
        <v>8</v>
      </c>
    </row>
    <row r="237" spans="1:17">
      <c r="A237" s="21" t="s">
        <v>261</v>
      </c>
      <c r="B237" s="29" t="s">
        <v>40</v>
      </c>
      <c r="C237" s="72">
        <v>-0.503</v>
      </c>
      <c r="D237" s="219">
        <v>0</v>
      </c>
      <c r="E237" s="72">
        <f t="shared" si="51"/>
        <v>-0.503</v>
      </c>
      <c r="G237" s="204" t="str">
        <f t="shared" si="52"/>
        <v>n.m.</v>
      </c>
      <c r="H237" s="205">
        <f t="shared" si="54"/>
        <v>-0.503</v>
      </c>
      <c r="I237" s="85"/>
      <c r="J237" s="204" t="str">
        <f t="shared" si="53"/>
        <v>n.m.</v>
      </c>
      <c r="K237" s="205">
        <f t="shared" si="55"/>
        <v>-0.503</v>
      </c>
      <c r="L237" s="85"/>
      <c r="M237" s="264">
        <v>17</v>
      </c>
      <c r="N237" s="72">
        <v>0</v>
      </c>
      <c r="O237" s="72">
        <v>0</v>
      </c>
      <c r="P237" s="72">
        <v>0</v>
      </c>
      <c r="Q237" s="72">
        <v>0</v>
      </c>
    </row>
    <row r="238" spans="1:17">
      <c r="A238" s="21" t="s">
        <v>262</v>
      </c>
      <c r="B238" s="29" t="s">
        <v>42</v>
      </c>
      <c r="C238" s="72">
        <v>0</v>
      </c>
      <c r="D238" s="219">
        <v>0</v>
      </c>
      <c r="E238" s="72">
        <f t="shared" si="51"/>
        <v>0</v>
      </c>
      <c r="G238" s="204" t="str">
        <f t="shared" si="52"/>
        <v>n.m.</v>
      </c>
      <c r="H238" s="205">
        <f t="shared" si="54"/>
        <v>0</v>
      </c>
      <c r="I238" s="85"/>
      <c r="J238" s="204" t="str">
        <f t="shared" si="53"/>
        <v>n.m.</v>
      </c>
      <c r="K238" s="205">
        <f t="shared" si="55"/>
        <v>0</v>
      </c>
      <c r="L238" s="85"/>
      <c r="M238" s="264">
        <v>15</v>
      </c>
      <c r="N238" s="72">
        <v>0</v>
      </c>
      <c r="O238" s="72">
        <v>0</v>
      </c>
      <c r="P238" s="72">
        <v>3</v>
      </c>
      <c r="Q238" s="72">
        <v>0</v>
      </c>
    </row>
    <row r="239" spans="1:17">
      <c r="A239" s="21" t="s">
        <v>263</v>
      </c>
      <c r="B239" s="28" t="s">
        <v>44</v>
      </c>
      <c r="C239" s="74">
        <v>146.81971441701501</v>
      </c>
      <c r="D239" s="227">
        <v>0</v>
      </c>
      <c r="E239" s="74">
        <f t="shared" si="51"/>
        <v>146.81971441701501</v>
      </c>
      <c r="G239" s="202">
        <f t="shared" si="52"/>
        <v>-0.23927609110354919</v>
      </c>
      <c r="H239" s="203">
        <f t="shared" si="54"/>
        <v>-46.180285582984993</v>
      </c>
      <c r="I239" s="85"/>
      <c r="J239" s="202">
        <f t="shared" si="53"/>
        <v>-0.23927609110354919</v>
      </c>
      <c r="K239" s="203">
        <f t="shared" si="55"/>
        <v>-46.180285582984993</v>
      </c>
      <c r="L239" s="85"/>
      <c r="M239" s="263">
        <v>17</v>
      </c>
      <c r="N239" s="74">
        <v>193</v>
      </c>
      <c r="O239" s="74">
        <v>199</v>
      </c>
      <c r="P239" s="74">
        <v>234</v>
      </c>
      <c r="Q239" s="74">
        <v>130</v>
      </c>
    </row>
    <row r="240" spans="1:17">
      <c r="A240" s="21" t="s">
        <v>264</v>
      </c>
      <c r="B240" s="29" t="s">
        <v>46</v>
      </c>
      <c r="C240" s="72">
        <v>-29.082805162720501</v>
      </c>
      <c r="D240" s="219">
        <v>0</v>
      </c>
      <c r="E240" s="72">
        <f t="shared" si="51"/>
        <v>-29.082805162720501</v>
      </c>
      <c r="G240" s="204">
        <f t="shared" si="52"/>
        <v>-0.39410822577665627</v>
      </c>
      <c r="H240" s="205">
        <f t="shared" si="54"/>
        <v>18.917194837279499</v>
      </c>
      <c r="I240" s="85"/>
      <c r="J240" s="204">
        <f t="shared" si="53"/>
        <v>-0.39410822577665627</v>
      </c>
      <c r="K240" s="205">
        <f t="shared" si="55"/>
        <v>18.917194837279499</v>
      </c>
      <c r="L240" s="85"/>
      <c r="M240" s="264">
        <v>17</v>
      </c>
      <c r="N240" s="72">
        <v>-48</v>
      </c>
      <c r="O240" s="72">
        <v>-49</v>
      </c>
      <c r="P240" s="72">
        <v>-27</v>
      </c>
      <c r="Q240" s="72">
        <v>-66</v>
      </c>
    </row>
    <row r="241" spans="1:17">
      <c r="A241" s="21" t="s">
        <v>265</v>
      </c>
      <c r="B241" s="29" t="s">
        <v>48</v>
      </c>
      <c r="C241" s="72">
        <v>0</v>
      </c>
      <c r="D241" s="219">
        <v>0</v>
      </c>
      <c r="E241" s="72">
        <f t="shared" si="51"/>
        <v>0</v>
      </c>
      <c r="G241" s="204" t="str">
        <f t="shared" si="52"/>
        <v>n.m.</v>
      </c>
      <c r="H241" s="205">
        <f t="shared" si="54"/>
        <v>0</v>
      </c>
      <c r="I241" s="85"/>
      <c r="J241" s="204" t="str">
        <f t="shared" si="53"/>
        <v>n.m.</v>
      </c>
      <c r="K241" s="205">
        <f t="shared" si="55"/>
        <v>0</v>
      </c>
      <c r="L241" s="85"/>
      <c r="M241" s="264">
        <v>16</v>
      </c>
      <c r="N241" s="72">
        <v>0</v>
      </c>
      <c r="O241" s="72">
        <v>0</v>
      </c>
      <c r="P241" s="72">
        <v>0</v>
      </c>
      <c r="Q241" s="72">
        <v>0</v>
      </c>
    </row>
    <row r="242" spans="1:17">
      <c r="A242" s="21" t="s">
        <v>266</v>
      </c>
      <c r="B242" s="28" t="s">
        <v>50</v>
      </c>
      <c r="C242" s="74">
        <v>117.73690925429401</v>
      </c>
      <c r="D242" s="227">
        <v>0</v>
      </c>
      <c r="E242" s="74">
        <f t="shared" si="51"/>
        <v>117.73690925429401</v>
      </c>
      <c r="G242" s="202">
        <f t="shared" si="52"/>
        <v>-0.19358281332675342</v>
      </c>
      <c r="H242" s="203">
        <f t="shared" si="54"/>
        <v>-28.263090745705995</v>
      </c>
      <c r="I242" s="85"/>
      <c r="J242" s="202">
        <f t="shared" si="53"/>
        <v>-0.19358281332675342</v>
      </c>
      <c r="K242" s="203">
        <f t="shared" si="55"/>
        <v>-28.263090745705995</v>
      </c>
      <c r="L242" s="85"/>
      <c r="M242" s="263">
        <v>17</v>
      </c>
      <c r="N242" s="74">
        <v>146</v>
      </c>
      <c r="O242" s="74">
        <v>147</v>
      </c>
      <c r="P242" s="74">
        <v>185</v>
      </c>
      <c r="Q242" s="74">
        <v>100</v>
      </c>
    </row>
    <row r="243" spans="1:17">
      <c r="A243" s="21" t="s">
        <v>267</v>
      </c>
      <c r="B243" s="29" t="s">
        <v>52</v>
      </c>
      <c r="C243" s="72">
        <v>-18.762905088539299</v>
      </c>
      <c r="D243" s="219">
        <v>0</v>
      </c>
      <c r="E243" s="72">
        <f t="shared" si="51"/>
        <v>-18.762905088539299</v>
      </c>
      <c r="G243" s="204">
        <f t="shared" si="52"/>
        <v>-1.2478679550563254E-2</v>
      </c>
      <c r="H243" s="205">
        <f t="shared" si="54"/>
        <v>0.2370949114607015</v>
      </c>
      <c r="I243" s="85"/>
      <c r="J243" s="204">
        <f t="shared" si="53"/>
        <v>-1.2478679550563254E-2</v>
      </c>
      <c r="K243" s="205">
        <f t="shared" si="55"/>
        <v>0.2370949114607015</v>
      </c>
      <c r="L243" s="85"/>
      <c r="M243" s="264">
        <v>17</v>
      </c>
      <c r="N243" s="72">
        <v>-19</v>
      </c>
      <c r="O243" s="72">
        <v>-19</v>
      </c>
      <c r="P243" s="72">
        <v>-10</v>
      </c>
      <c r="Q243" s="72">
        <v>-32</v>
      </c>
    </row>
    <row r="244" spans="1:17">
      <c r="A244" s="21" t="s">
        <v>268</v>
      </c>
      <c r="B244" s="36" t="s">
        <v>54</v>
      </c>
      <c r="C244" s="75">
        <v>98.974004165754806</v>
      </c>
      <c r="D244" s="228">
        <v>0</v>
      </c>
      <c r="E244" s="75">
        <f t="shared" si="51"/>
        <v>98.974004165754806</v>
      </c>
      <c r="G244" s="208">
        <f t="shared" si="52"/>
        <v>-0.22067713255311172</v>
      </c>
      <c r="H244" s="209">
        <f t="shared" si="54"/>
        <v>-28.025995834245194</v>
      </c>
      <c r="I244" s="85"/>
      <c r="J244" s="208">
        <f t="shared" si="53"/>
        <v>-0.22067713255311172</v>
      </c>
      <c r="K244" s="209">
        <f t="shared" si="55"/>
        <v>-28.025995834245194</v>
      </c>
      <c r="L244" s="85"/>
      <c r="M244" s="265">
        <v>17</v>
      </c>
      <c r="N244" s="75">
        <v>127</v>
      </c>
      <c r="O244" s="75">
        <v>126</v>
      </c>
      <c r="P244" s="75">
        <v>168</v>
      </c>
      <c r="Q244" s="75">
        <v>89</v>
      </c>
    </row>
    <row r="245" spans="1:17">
      <c r="A245" s="21"/>
      <c r="C245" s="85"/>
      <c r="D245" s="21"/>
      <c r="E245" s="85"/>
      <c r="G245" s="191"/>
      <c r="H245" s="85"/>
      <c r="I245" s="85"/>
      <c r="J245" s="191"/>
      <c r="K245" s="85"/>
      <c r="L245" s="85"/>
      <c r="M245" s="85"/>
      <c r="N245" s="85"/>
      <c r="O245" s="85"/>
      <c r="P245" s="85"/>
      <c r="Q245" s="85"/>
    </row>
    <row r="246" spans="1:17" ht="16.5" thickBot="1">
      <c r="A246" s="21"/>
      <c r="B246" s="99" t="s">
        <v>403</v>
      </c>
      <c r="C246" s="100"/>
      <c r="D246" s="223"/>
      <c r="E246" s="100"/>
      <c r="G246" s="251"/>
      <c r="H246" s="100"/>
      <c r="I246" s="100"/>
      <c r="J246" s="251"/>
      <c r="K246" s="100"/>
      <c r="L246" s="100"/>
      <c r="M246" s="100"/>
      <c r="N246" s="100"/>
      <c r="O246" s="100"/>
      <c r="P246" s="100"/>
      <c r="Q246" s="100"/>
    </row>
    <row r="247" spans="1:17" ht="15.75">
      <c r="A247" s="21"/>
      <c r="B247" s="181"/>
      <c r="C247" s="224"/>
      <c r="D247" s="105"/>
      <c r="E247" s="224"/>
      <c r="G247" s="252"/>
      <c r="H247" s="224"/>
      <c r="I247" s="224"/>
      <c r="J247" s="252"/>
      <c r="K247" s="224"/>
      <c r="L247" s="224"/>
      <c r="M247" s="224"/>
      <c r="N247" s="224"/>
      <c r="O247" s="224"/>
      <c r="P247" s="224"/>
      <c r="Q247" s="224"/>
    </row>
    <row r="248" spans="1:17">
      <c r="A248" s="21"/>
      <c r="B248" s="184"/>
      <c r="C248" s="102" t="str">
        <f>C$18</f>
        <v>Stated</v>
      </c>
      <c r="D248" s="226" t="str">
        <f>D$18</f>
        <v>Specific items</v>
      </c>
      <c r="E248" s="102" t="str">
        <f>E$18</f>
        <v>Underlying</v>
      </c>
      <c r="G248" s="253" t="str">
        <f>G$18</f>
        <v>Stated vs. MEAN</v>
      </c>
      <c r="H248" s="254"/>
      <c r="I248" s="85"/>
      <c r="J248" s="253" t="str">
        <f>J$18</f>
        <v>Underlying vs. MEAN</v>
      </c>
      <c r="K248" s="254"/>
      <c r="L248" s="85"/>
      <c r="M248" s="184"/>
      <c r="N248" s="102" t="str">
        <f>N$18</f>
        <v>MEAN</v>
      </c>
      <c r="O248" s="182" t="str">
        <f>O$18</f>
        <v>MEDIAN</v>
      </c>
      <c r="P248" s="182" t="str">
        <f>P$18</f>
        <v>MAX</v>
      </c>
      <c r="Q248" s="182" t="str">
        <f>Q$18</f>
        <v>MIN</v>
      </c>
    </row>
    <row r="249" spans="1:17">
      <c r="A249" s="21"/>
      <c r="B249" s="101" t="str">
        <f>B$19</f>
        <v>€m</v>
      </c>
      <c r="C249" s="102" t="str">
        <f>C$19</f>
        <v>Q1-24</v>
      </c>
      <c r="D249" s="226" t="str">
        <f>D$19</f>
        <v>Q1-24</v>
      </c>
      <c r="E249" s="102" t="str">
        <f>E$19</f>
        <v>Q1-24</v>
      </c>
      <c r="G249" s="255" t="str">
        <f>G$19</f>
        <v>(%)</v>
      </c>
      <c r="H249" s="102" t="str">
        <f>H$19</f>
        <v>€m</v>
      </c>
      <c r="I249" s="85"/>
      <c r="J249" s="255" t="str">
        <f>J$19</f>
        <v>(%)</v>
      </c>
      <c r="K249" s="102" t="str">
        <f>K$19</f>
        <v>€m</v>
      </c>
      <c r="L249" s="85"/>
      <c r="M249" s="182" t="str">
        <f>M$19</f>
        <v>#</v>
      </c>
      <c r="N249" s="102" t="str">
        <f>N$19</f>
        <v>1T24</v>
      </c>
      <c r="O249" s="102" t="str">
        <f>O$19</f>
        <v>1T24</v>
      </c>
      <c r="P249" s="102" t="str">
        <f>P$19</f>
        <v>1T24</v>
      </c>
      <c r="Q249" s="102" t="str">
        <f>Q$19</f>
        <v>1T24</v>
      </c>
    </row>
    <row r="250" spans="1:17">
      <c r="A250" s="21"/>
      <c r="B250" s="26"/>
      <c r="C250" s="85"/>
      <c r="D250" s="21"/>
      <c r="E250" s="85"/>
      <c r="G250" s="191"/>
      <c r="H250" s="85"/>
      <c r="I250" s="85"/>
      <c r="J250" s="191"/>
      <c r="K250" s="85"/>
      <c r="L250" s="85"/>
      <c r="M250" s="85"/>
      <c r="N250" s="85"/>
      <c r="O250" s="85"/>
      <c r="P250" s="85"/>
      <c r="Q250" s="85"/>
    </row>
    <row r="251" spans="1:17">
      <c r="A251" s="21" t="s">
        <v>270</v>
      </c>
      <c r="B251" s="28" t="s">
        <v>26</v>
      </c>
      <c r="C251" s="89">
        <v>176.87082046212799</v>
      </c>
      <c r="D251" s="196">
        <v>0</v>
      </c>
      <c r="E251" s="74">
        <f t="shared" ref="E251:E264" si="56">(C251-D251)</f>
        <v>176.87082046212799</v>
      </c>
      <c r="G251" s="202">
        <f t="shared" ref="G251:G264" si="57">IF(ISERROR(C251/N251-1),IF($B$2="FR","ns","n.m."),IF(C251/N251-1&gt;100%,"x "&amp;(ROUND(C251/N251,1)),IF(C251/N251-1&lt;-100%,IF($B$2="FR","ns","n.m."),C251/N251-1)))</f>
        <v>-3.3492784359956285E-2</v>
      </c>
      <c r="H251" s="203">
        <f>IFERROR(($C:$C-$N:$N),"N/A")</f>
        <v>-6.1291795378720053</v>
      </c>
      <c r="I251" s="85"/>
      <c r="J251" s="202">
        <f t="shared" ref="J251:J264" si="58">IF(ISERROR((C251-D251)/N251-1),IF($B$2="FR","ns","n.m."),IF((C251-D251)/N251-1&gt;100%,"x "&amp;(ROUND((C251-D251)/N251,1)),IF((C251-D251)/N251-1&lt;-100%,IF($B$2="FR","ns","n.m."),(C251-D251)/N251-1)))</f>
        <v>-3.3492784359956285E-2</v>
      </c>
      <c r="K251" s="203">
        <f>IFERROR(($C:$C-$D:$D-$N:$N),"N/A")</f>
        <v>-6.1291795378720053</v>
      </c>
      <c r="L251" s="85"/>
      <c r="M251" s="263">
        <v>18</v>
      </c>
      <c r="N251" s="74">
        <v>183</v>
      </c>
      <c r="O251" s="74">
        <v>184</v>
      </c>
      <c r="P251" s="74">
        <v>193</v>
      </c>
      <c r="Q251" s="74">
        <v>170</v>
      </c>
    </row>
    <row r="252" spans="1:17">
      <c r="A252" s="21" t="s">
        <v>271</v>
      </c>
      <c r="B252" s="29" t="s">
        <v>28</v>
      </c>
      <c r="C252" s="72">
        <v>-99.180515136537693</v>
      </c>
      <c r="D252" s="219">
        <v>0</v>
      </c>
      <c r="E252" s="92">
        <f>(C252-D252-D253)</f>
        <v>-99.180515136537693</v>
      </c>
      <c r="G252" s="204">
        <f t="shared" si="57"/>
        <v>-5.5423665366307717E-2</v>
      </c>
      <c r="H252" s="205">
        <f>IFERROR(($C:$C-$N:$N),"N/A")</f>
        <v>5.8194848634623071</v>
      </c>
      <c r="I252" s="85"/>
      <c r="J252" s="204">
        <f>IF(ISERROR(E252/N252-1),IF($B$2="FR","ns","n.m."),IF(E252/N252-1&gt;100%,"x "&amp;(ROUND(E252/N252,1)),IF(E252/N252-1&lt;-100%,IF(B2="FR","ns","n.m."),E252/N252-1)))</f>
        <v>-5.5423665366307717E-2</v>
      </c>
      <c r="K252" s="205">
        <f>IFERROR(($E:$E-$N:$N),"N/A")</f>
        <v>5.8194848634623071</v>
      </c>
      <c r="L252" s="85"/>
      <c r="M252" s="264">
        <v>17</v>
      </c>
      <c r="N252" s="72">
        <v>-105</v>
      </c>
      <c r="O252" s="72">
        <v>-103</v>
      </c>
      <c r="P252" s="72">
        <v>-97</v>
      </c>
      <c r="Q252" s="72">
        <v>-117</v>
      </c>
    </row>
    <row r="253" spans="1:17">
      <c r="A253" s="177" t="s">
        <v>272</v>
      </c>
      <c r="B253" s="31" t="s">
        <v>30</v>
      </c>
      <c r="C253" s="96">
        <v>0</v>
      </c>
      <c r="D253" s="96">
        <v>0</v>
      </c>
      <c r="E253" s="96">
        <f t="shared" si="56"/>
        <v>0</v>
      </c>
      <c r="G253" s="206"/>
      <c r="H253" s="207"/>
      <c r="I253" s="21"/>
      <c r="J253" s="206"/>
      <c r="K253" s="207"/>
      <c r="L253" s="21"/>
      <c r="M253" s="214"/>
      <c r="N253" s="166"/>
      <c r="O253" s="166"/>
      <c r="P253" s="166"/>
      <c r="Q253" s="166"/>
    </row>
    <row r="254" spans="1:17">
      <c r="A254" s="21" t="s">
        <v>273</v>
      </c>
      <c r="B254" s="28" t="s">
        <v>32</v>
      </c>
      <c r="C254" s="74">
        <v>77.690305325590003</v>
      </c>
      <c r="D254" s="227">
        <v>0</v>
      </c>
      <c r="E254" s="74">
        <f t="shared" si="56"/>
        <v>77.690305325590003</v>
      </c>
      <c r="G254" s="202">
        <f t="shared" si="57"/>
        <v>-1.6578413600126574E-2</v>
      </c>
      <c r="H254" s="203">
        <f t="shared" ref="H254:H264" si="59">IFERROR(($C:$C-$N:$N),"N/A")</f>
        <v>-1.3096946744099967</v>
      </c>
      <c r="I254" s="85"/>
      <c r="J254" s="202">
        <f t="shared" si="58"/>
        <v>-1.6578413600126574E-2</v>
      </c>
      <c r="K254" s="203">
        <f t="shared" ref="K254:K264" si="60">IFERROR(($C:$C-$D:$D-$N:$N),"N/A")</f>
        <v>-1.3096946744099967</v>
      </c>
      <c r="L254" s="85"/>
      <c r="M254" s="263">
        <v>17</v>
      </c>
      <c r="N254" s="74">
        <v>79</v>
      </c>
      <c r="O254" s="74">
        <v>78</v>
      </c>
      <c r="P254" s="74">
        <v>95</v>
      </c>
      <c r="Q254" s="74">
        <v>66</v>
      </c>
    </row>
    <row r="255" spans="1:17">
      <c r="A255" s="21" t="s">
        <v>274</v>
      </c>
      <c r="B255" s="29" t="s">
        <v>34</v>
      </c>
      <c r="C255" s="72">
        <v>-19.4037035709873</v>
      </c>
      <c r="D255" s="219">
        <v>0</v>
      </c>
      <c r="E255" s="72">
        <f t="shared" si="56"/>
        <v>-19.4037035709873</v>
      </c>
      <c r="G255" s="204">
        <f t="shared" si="57"/>
        <v>2.1247556367752551E-2</v>
      </c>
      <c r="H255" s="205">
        <f t="shared" si="59"/>
        <v>-0.40370357098730025</v>
      </c>
      <c r="I255" s="85"/>
      <c r="J255" s="204">
        <f t="shared" si="58"/>
        <v>2.1247556367752551E-2</v>
      </c>
      <c r="K255" s="205">
        <f t="shared" si="60"/>
        <v>-0.40370357098730025</v>
      </c>
      <c r="L255" s="85"/>
      <c r="M255" s="264">
        <v>17</v>
      </c>
      <c r="N255" s="72">
        <v>-19</v>
      </c>
      <c r="O255" s="72">
        <v>-18</v>
      </c>
      <c r="P255" s="72">
        <v>-14</v>
      </c>
      <c r="Q255" s="72">
        <v>-28</v>
      </c>
    </row>
    <row r="256" spans="1:17">
      <c r="A256" s="21" t="s">
        <v>275</v>
      </c>
      <c r="B256" s="29" t="s">
        <v>38</v>
      </c>
      <c r="C256" s="72">
        <v>-1.6881236332581999</v>
      </c>
      <c r="D256" s="219">
        <v>0</v>
      </c>
      <c r="E256" s="72">
        <f t="shared" si="56"/>
        <v>-1.6881236332581999</v>
      </c>
      <c r="G256" s="204" t="str">
        <f t="shared" si="57"/>
        <v>n.m.</v>
      </c>
      <c r="H256" s="205">
        <f t="shared" si="59"/>
        <v>-1.6881236332581999</v>
      </c>
      <c r="I256" s="85"/>
      <c r="J256" s="204" t="str">
        <f t="shared" si="58"/>
        <v>n.m.</v>
      </c>
      <c r="K256" s="205">
        <f t="shared" si="60"/>
        <v>-1.6881236332581999</v>
      </c>
      <c r="L256" s="85"/>
      <c r="M256" s="264">
        <v>17</v>
      </c>
      <c r="N256" s="72">
        <v>0</v>
      </c>
      <c r="O256" s="72">
        <v>0</v>
      </c>
      <c r="P256" s="72">
        <v>5</v>
      </c>
      <c r="Q256" s="72">
        <v>-1</v>
      </c>
    </row>
    <row r="257" spans="1:17">
      <c r="A257" s="21" t="s">
        <v>276</v>
      </c>
      <c r="B257" s="29" t="s">
        <v>40</v>
      </c>
      <c r="C257" s="72">
        <v>7.4678981836154706E-2</v>
      </c>
      <c r="D257" s="219">
        <v>0</v>
      </c>
      <c r="E257" s="72">
        <f t="shared" si="56"/>
        <v>7.4678981836154706E-2</v>
      </c>
      <c r="G257" s="204" t="str">
        <f t="shared" si="57"/>
        <v>n.m.</v>
      </c>
      <c r="H257" s="205">
        <f t="shared" si="59"/>
        <v>7.4678981836154706E-2</v>
      </c>
      <c r="I257" s="85"/>
      <c r="J257" s="204" t="str">
        <f t="shared" si="58"/>
        <v>n.m.</v>
      </c>
      <c r="K257" s="205">
        <f t="shared" si="60"/>
        <v>7.4678981836154706E-2</v>
      </c>
      <c r="L257" s="85"/>
      <c r="M257" s="264">
        <v>17</v>
      </c>
      <c r="N257" s="72">
        <v>0</v>
      </c>
      <c r="O257" s="72">
        <v>0</v>
      </c>
      <c r="P257" s="72">
        <v>0</v>
      </c>
      <c r="Q257" s="72">
        <v>-2</v>
      </c>
    </row>
    <row r="258" spans="1:17">
      <c r="A258" s="21" t="s">
        <v>277</v>
      </c>
      <c r="B258" s="29" t="s">
        <v>42</v>
      </c>
      <c r="C258" s="72">
        <v>0</v>
      </c>
      <c r="D258" s="219">
        <v>0</v>
      </c>
      <c r="E258" s="72">
        <f t="shared" si="56"/>
        <v>0</v>
      </c>
      <c r="G258" s="204" t="str">
        <f t="shared" si="57"/>
        <v>n.m.</v>
      </c>
      <c r="H258" s="205">
        <f t="shared" si="59"/>
        <v>0</v>
      </c>
      <c r="I258" s="85"/>
      <c r="J258" s="204" t="str">
        <f t="shared" si="58"/>
        <v>n.m.</v>
      </c>
      <c r="K258" s="205">
        <f t="shared" si="60"/>
        <v>0</v>
      </c>
      <c r="L258" s="85"/>
      <c r="M258" s="264">
        <v>15</v>
      </c>
      <c r="N258" s="72">
        <v>0</v>
      </c>
      <c r="O258" s="72">
        <v>0</v>
      </c>
      <c r="P258" s="72">
        <v>0</v>
      </c>
      <c r="Q258" s="72">
        <v>0</v>
      </c>
    </row>
    <row r="259" spans="1:17">
      <c r="A259" s="21" t="s">
        <v>278</v>
      </c>
      <c r="B259" s="28" t="s">
        <v>44</v>
      </c>
      <c r="C259" s="74">
        <v>56.673157103180699</v>
      </c>
      <c r="D259" s="227">
        <v>0</v>
      </c>
      <c r="E259" s="74">
        <f t="shared" si="56"/>
        <v>56.673157103180699</v>
      </c>
      <c r="G259" s="202">
        <f t="shared" si="57"/>
        <v>-5.5447381613655033E-2</v>
      </c>
      <c r="H259" s="203">
        <f t="shared" si="59"/>
        <v>-3.3268428968193007</v>
      </c>
      <c r="I259" s="85"/>
      <c r="J259" s="202">
        <f t="shared" si="58"/>
        <v>-5.5447381613655033E-2</v>
      </c>
      <c r="K259" s="203">
        <f t="shared" si="60"/>
        <v>-3.3268428968193007</v>
      </c>
      <c r="L259" s="85"/>
      <c r="M259" s="263">
        <v>17</v>
      </c>
      <c r="N259" s="74">
        <v>60</v>
      </c>
      <c r="O259" s="74">
        <v>60</v>
      </c>
      <c r="P259" s="74">
        <v>77</v>
      </c>
      <c r="Q259" s="74">
        <v>49</v>
      </c>
    </row>
    <row r="260" spans="1:17">
      <c r="A260" s="21" t="s">
        <v>279</v>
      </c>
      <c r="B260" s="29" t="s">
        <v>46</v>
      </c>
      <c r="C260" s="72">
        <v>-13.1619679970345</v>
      </c>
      <c r="D260" s="219">
        <v>0</v>
      </c>
      <c r="E260" s="72">
        <f t="shared" si="56"/>
        <v>-13.1619679970345</v>
      </c>
      <c r="G260" s="204">
        <f t="shared" si="57"/>
        <v>-0.12253546686436667</v>
      </c>
      <c r="H260" s="205">
        <f t="shared" si="59"/>
        <v>1.8380320029655</v>
      </c>
      <c r="I260" s="85"/>
      <c r="J260" s="204">
        <f t="shared" si="58"/>
        <v>-0.12253546686436667</v>
      </c>
      <c r="K260" s="205">
        <f t="shared" si="60"/>
        <v>1.8380320029655</v>
      </c>
      <c r="L260" s="85"/>
      <c r="M260" s="264">
        <v>17</v>
      </c>
      <c r="N260" s="72">
        <v>-15</v>
      </c>
      <c r="O260" s="72">
        <v>-14</v>
      </c>
      <c r="P260" s="72">
        <v>-9</v>
      </c>
      <c r="Q260" s="72">
        <v>-23</v>
      </c>
    </row>
    <row r="261" spans="1:17">
      <c r="A261" s="21" t="s">
        <v>280</v>
      </c>
      <c r="B261" s="29" t="s">
        <v>48</v>
      </c>
      <c r="C261" s="72">
        <v>0</v>
      </c>
      <c r="D261" s="219">
        <v>0</v>
      </c>
      <c r="E261" s="72">
        <f t="shared" si="56"/>
        <v>0</v>
      </c>
      <c r="G261" s="204" t="str">
        <f t="shared" si="57"/>
        <v>n.m.</v>
      </c>
      <c r="H261" s="205">
        <f t="shared" si="59"/>
        <v>0</v>
      </c>
      <c r="I261" s="85"/>
      <c r="J261" s="204" t="str">
        <f t="shared" si="58"/>
        <v>n.m.</v>
      </c>
      <c r="K261" s="205">
        <f t="shared" si="60"/>
        <v>0</v>
      </c>
      <c r="L261" s="85"/>
      <c r="M261" s="264">
        <v>15</v>
      </c>
      <c r="N261" s="72">
        <v>0</v>
      </c>
      <c r="O261" s="72">
        <v>0</v>
      </c>
      <c r="P261" s="72">
        <v>0</v>
      </c>
      <c r="Q261" s="72">
        <v>0</v>
      </c>
    </row>
    <row r="262" spans="1:17">
      <c r="A262" s="21" t="s">
        <v>281</v>
      </c>
      <c r="B262" s="28" t="s">
        <v>50</v>
      </c>
      <c r="C262" s="74">
        <v>43.511189106146198</v>
      </c>
      <c r="D262" s="227">
        <v>0</v>
      </c>
      <c r="E262" s="74">
        <f t="shared" si="56"/>
        <v>43.511189106146198</v>
      </c>
      <c r="G262" s="202">
        <f t="shared" si="57"/>
        <v>-3.3084686530084451E-2</v>
      </c>
      <c r="H262" s="203">
        <f t="shared" si="59"/>
        <v>-1.4888108938538025</v>
      </c>
      <c r="I262" s="85"/>
      <c r="J262" s="202">
        <f t="shared" si="58"/>
        <v>-3.3084686530084451E-2</v>
      </c>
      <c r="K262" s="203">
        <f t="shared" si="60"/>
        <v>-1.4888108938538025</v>
      </c>
      <c r="L262" s="85"/>
      <c r="M262" s="263">
        <v>17</v>
      </c>
      <c r="N262" s="74">
        <v>45</v>
      </c>
      <c r="O262" s="74">
        <v>44</v>
      </c>
      <c r="P262" s="74">
        <v>65</v>
      </c>
      <c r="Q262" s="74">
        <v>35</v>
      </c>
    </row>
    <row r="263" spans="1:17">
      <c r="A263" s="21" t="s">
        <v>282</v>
      </c>
      <c r="B263" s="29" t="s">
        <v>52</v>
      </c>
      <c r="C263" s="72">
        <v>1.5734410901626E-5</v>
      </c>
      <c r="D263" s="219">
        <v>0</v>
      </c>
      <c r="E263" s="72">
        <f t="shared" si="56"/>
        <v>1.5734410901626E-5</v>
      </c>
      <c r="G263" s="204" t="str">
        <f t="shared" si="57"/>
        <v>n.m.</v>
      </c>
      <c r="H263" s="205">
        <f t="shared" si="59"/>
        <v>1.5734410901626E-5</v>
      </c>
      <c r="I263" s="85"/>
      <c r="J263" s="204" t="str">
        <f t="shared" si="58"/>
        <v>n.m.</v>
      </c>
      <c r="K263" s="205">
        <f t="shared" si="60"/>
        <v>1.5734410901626E-5</v>
      </c>
      <c r="L263" s="85"/>
      <c r="M263" s="264">
        <v>17</v>
      </c>
      <c r="N263" s="72">
        <v>0</v>
      </c>
      <c r="O263" s="72">
        <v>0</v>
      </c>
      <c r="P263" s="72">
        <v>0</v>
      </c>
      <c r="Q263" s="72">
        <v>0</v>
      </c>
    </row>
    <row r="264" spans="1:17">
      <c r="A264" s="21" t="s">
        <v>283</v>
      </c>
      <c r="B264" s="36" t="s">
        <v>54</v>
      </c>
      <c r="C264" s="75">
        <v>43.511204840557099</v>
      </c>
      <c r="D264" s="228">
        <v>0</v>
      </c>
      <c r="E264" s="75">
        <f t="shared" si="56"/>
        <v>43.511204840557099</v>
      </c>
      <c r="G264" s="208">
        <f t="shared" si="57"/>
        <v>-3.3084336876508913E-2</v>
      </c>
      <c r="H264" s="209">
        <f t="shared" si="59"/>
        <v>-1.4887951594429012</v>
      </c>
      <c r="I264" s="85"/>
      <c r="J264" s="208">
        <f t="shared" si="58"/>
        <v>-3.3084336876508913E-2</v>
      </c>
      <c r="K264" s="209">
        <f t="shared" si="60"/>
        <v>-1.4887951594429012</v>
      </c>
      <c r="L264" s="85"/>
      <c r="M264" s="265">
        <v>17</v>
      </c>
      <c r="N264" s="75">
        <v>45</v>
      </c>
      <c r="O264" s="75">
        <v>44</v>
      </c>
      <c r="P264" s="75">
        <v>65</v>
      </c>
      <c r="Q264" s="75">
        <v>35</v>
      </c>
    </row>
    <row r="265" spans="1:17">
      <c r="A265" s="21"/>
      <c r="C265" s="169"/>
      <c r="D265" s="56"/>
      <c r="E265" s="169"/>
      <c r="G265" s="267"/>
      <c r="H265" s="169"/>
      <c r="I265" s="169"/>
      <c r="J265" s="267"/>
      <c r="K265" s="169"/>
      <c r="L265" s="169"/>
      <c r="M265" s="85"/>
      <c r="N265" s="85"/>
      <c r="O265" s="85"/>
      <c r="P265" s="85"/>
      <c r="Q265" s="85"/>
    </row>
    <row r="266" spans="1:17">
      <c r="A266" s="21"/>
      <c r="C266" s="85"/>
      <c r="D266" s="21"/>
      <c r="E266" s="85"/>
      <c r="G266" s="191"/>
      <c r="H266" s="85"/>
      <c r="I266" s="85"/>
      <c r="J266" s="191"/>
      <c r="K266" s="85"/>
      <c r="L266" s="85"/>
      <c r="M266" s="85"/>
      <c r="N266" s="85"/>
      <c r="O266" s="85"/>
      <c r="P266" s="85"/>
      <c r="Q266" s="85"/>
    </row>
    <row r="267" spans="1:17" ht="16.5" thickBot="1">
      <c r="A267" s="21"/>
      <c r="B267" s="24" t="s">
        <v>404</v>
      </c>
      <c r="C267" s="87"/>
      <c r="D267" s="229"/>
      <c r="E267" s="87"/>
      <c r="G267" s="192"/>
      <c r="H267" s="87"/>
      <c r="I267" s="87"/>
      <c r="J267" s="192"/>
      <c r="K267" s="87"/>
      <c r="L267" s="87"/>
      <c r="M267" s="87"/>
      <c r="N267" s="87"/>
      <c r="O267" s="87"/>
      <c r="P267" s="87"/>
      <c r="Q267" s="87"/>
    </row>
    <row r="268" spans="1:17" ht="15.75">
      <c r="A268" s="21"/>
      <c r="B268" s="179"/>
      <c r="C268" s="224"/>
      <c r="D268" s="105"/>
      <c r="E268" s="224"/>
      <c r="G268" s="252"/>
      <c r="H268" s="224"/>
      <c r="I268" s="224"/>
      <c r="J268" s="252"/>
      <c r="K268" s="224"/>
      <c r="L268" s="224"/>
      <c r="M268" s="224"/>
      <c r="N268" s="224"/>
      <c r="O268" s="224"/>
      <c r="P268" s="224"/>
      <c r="Q268" s="224"/>
    </row>
    <row r="269" spans="1:17">
      <c r="A269" s="21"/>
      <c r="B269" s="185"/>
      <c r="C269" s="180" t="str">
        <f>C$18</f>
        <v>Stated</v>
      </c>
      <c r="D269" s="193" t="str">
        <f>D$18</f>
        <v>Specific items</v>
      </c>
      <c r="E269" s="180" t="str">
        <f>E$18</f>
        <v>Underlying</v>
      </c>
      <c r="G269" s="248" t="str">
        <f>G$18</f>
        <v>Stated vs. MEAN</v>
      </c>
      <c r="H269" s="200"/>
      <c r="I269" s="85"/>
      <c r="J269" s="248" t="str">
        <f>J$18</f>
        <v>Underlying vs. MEAN</v>
      </c>
      <c r="K269" s="200"/>
      <c r="L269" s="85"/>
      <c r="M269" s="185"/>
      <c r="N269" s="180" t="str">
        <f>N$18</f>
        <v>MEAN</v>
      </c>
      <c r="O269" s="180" t="str">
        <f>O$18</f>
        <v>MEDIAN</v>
      </c>
      <c r="P269" s="180" t="str">
        <f>P$18</f>
        <v>MAX</v>
      </c>
      <c r="Q269" s="180" t="str">
        <f>Q$18</f>
        <v>MIN</v>
      </c>
    </row>
    <row r="270" spans="1:17">
      <c r="A270" s="21"/>
      <c r="B270" s="25" t="str">
        <f>B$19</f>
        <v>€m</v>
      </c>
      <c r="C270" s="58" t="str">
        <f>C$19</f>
        <v>Q1-24</v>
      </c>
      <c r="D270" s="195" t="str">
        <f>D$19</f>
        <v>Q1-24</v>
      </c>
      <c r="E270" s="58" t="str">
        <f>E$19</f>
        <v>Q1-24</v>
      </c>
      <c r="G270" s="201" t="str">
        <f>G$19</f>
        <v>(%)</v>
      </c>
      <c r="H270" s="58" t="str">
        <f>H$19</f>
        <v>€m</v>
      </c>
      <c r="I270" s="85"/>
      <c r="J270" s="201" t="str">
        <f>J$19</f>
        <v>(%)</v>
      </c>
      <c r="K270" s="58" t="str">
        <f>K$19</f>
        <v>€m</v>
      </c>
      <c r="L270" s="85"/>
      <c r="M270" s="185" t="str">
        <f>M$19</f>
        <v>#</v>
      </c>
      <c r="N270" s="58" t="str">
        <f>N$19</f>
        <v>1T24</v>
      </c>
      <c r="O270" s="58" t="str">
        <f>O$19</f>
        <v>1T24</v>
      </c>
      <c r="P270" s="58" t="str">
        <f>P$19</f>
        <v>1T24</v>
      </c>
      <c r="Q270" s="58" t="str">
        <f>Q$19</f>
        <v>1T24</v>
      </c>
    </row>
    <row r="271" spans="1:17">
      <c r="A271" s="21"/>
      <c r="B271" s="26"/>
      <c r="C271" s="85"/>
      <c r="D271" s="21"/>
      <c r="E271" s="85"/>
      <c r="G271" s="191"/>
      <c r="H271" s="85"/>
      <c r="I271" s="85"/>
      <c r="J271" s="191"/>
      <c r="K271" s="85"/>
      <c r="L271" s="85"/>
      <c r="M271" s="85"/>
      <c r="N271" s="85"/>
      <c r="O271" s="85"/>
      <c r="P271" s="85"/>
      <c r="Q271" s="85"/>
    </row>
    <row r="272" spans="1:17">
      <c r="A272" s="105" t="s">
        <v>285</v>
      </c>
      <c r="B272" s="39" t="s">
        <v>26</v>
      </c>
      <c r="C272" s="89">
        <v>2266.22787887405</v>
      </c>
      <c r="D272" s="196">
        <v>7.36</v>
      </c>
      <c r="E272" s="143">
        <f t="shared" ref="E272:E287" si="61">(C272-D272)</f>
        <v>2258.8678788740499</v>
      </c>
      <c r="G272" s="256">
        <f t="shared" ref="G272:G287" si="62">IF(ISERROR(C272/N272-1),IF($B$2="FR","ns","n.m."),IF(C272/N272-1&gt;100%,"x "&amp;(ROUND(C272/N272,1)),IF(C272/N272-1&lt;-100%,IF($B$2="FR","ns","n.m."),C272/N272-1)))</f>
        <v>8.0699989925631765E-2</v>
      </c>
      <c r="H272" s="257">
        <f>IFERROR(($C:$C-$N:$N),"N/A")</f>
        <v>169.22787887405002</v>
      </c>
      <c r="I272" s="224"/>
      <c r="J272" s="258">
        <f>IF(ISERROR((C272-D272)/N272-1),IF($B$2="FR","ns","n.m."),IF((C272-D272)/N272-1&gt;100%,"x "&amp;(ROUND((C272-D272)/N272,1)),IF((C272-D272)/N272-1&lt;-100%,IF($B$2="FR","ns","n.m."),(C272-D272)/N272-1)))</f>
        <v>7.7190214055340878E-2</v>
      </c>
      <c r="K272" s="257">
        <f>IFERROR(($C:$C-$D:$D-$N:$N),"N/A")</f>
        <v>161.86787887404989</v>
      </c>
      <c r="L272" s="224"/>
      <c r="M272" s="259">
        <v>19</v>
      </c>
      <c r="N272" s="143">
        <v>2097</v>
      </c>
      <c r="O272" s="143">
        <v>2100</v>
      </c>
      <c r="P272" s="143">
        <v>2230</v>
      </c>
      <c r="Q272" s="143">
        <v>1885</v>
      </c>
    </row>
    <row r="273" spans="1:17">
      <c r="A273" s="111" t="s">
        <v>286</v>
      </c>
      <c r="B273" s="41" t="s">
        <v>287</v>
      </c>
      <c r="C273" s="145">
        <f>C295</f>
        <v>7.36</v>
      </c>
      <c r="D273" s="145">
        <f>D295</f>
        <v>7.36</v>
      </c>
      <c r="E273" s="145">
        <f>(C273-D273)</f>
        <v>0</v>
      </c>
      <c r="G273" s="260"/>
      <c r="H273" s="261"/>
      <c r="I273" s="105"/>
      <c r="J273" s="260"/>
      <c r="K273" s="261"/>
      <c r="L273" s="105"/>
      <c r="M273" s="262"/>
      <c r="N273" s="168"/>
      <c r="O273" s="168"/>
      <c r="P273" s="168"/>
      <c r="Q273" s="168"/>
    </row>
    <row r="274" spans="1:17">
      <c r="A274" s="21" t="s">
        <v>288</v>
      </c>
      <c r="B274" s="29" t="s">
        <v>28</v>
      </c>
      <c r="C274" s="72">
        <v>-1297.2703973882201</v>
      </c>
      <c r="D274" s="219">
        <v>-19.741517510000001</v>
      </c>
      <c r="E274" s="92">
        <f>(C274-D274-D275)</f>
        <v>-1277.5288798782201</v>
      </c>
      <c r="G274" s="204">
        <f>IF(ISERROR(C274/N274-1),IF($B$2="FR","ns","n.m."),IF(C274/N274-1&gt;100%,"x "&amp;(ROUND(C274/N274,1)),IF(C274/N274-1&lt;-100%,IF($B$2="FR","ns","n.m."),C274/N274-1)))</f>
        <v>4.0792549444428339E-3</v>
      </c>
      <c r="H274" s="205">
        <f>IFERROR(($C:$C-$N:$N),"N/A")</f>
        <v>-5.2703973882200899</v>
      </c>
      <c r="I274" s="85"/>
      <c r="J274" s="204">
        <f>IF(ISERROR(E274/N274-1),IF($B$2="FR","ns","n.m."),IF(E274/N274-1&gt;100%,"x "&amp;(ROUND(E274/N274,1)),IF(E274/N274-1&lt;-100%,IF(B2="FR","ns","n.m."),E274/N274-1)))</f>
        <v>-1.1200557369798636E-2</v>
      </c>
      <c r="K274" s="205">
        <f>IFERROR(($E:$E-$N:$N),"N/A")</f>
        <v>14.471120121779904</v>
      </c>
      <c r="L274" s="85"/>
      <c r="M274" s="264">
        <v>19</v>
      </c>
      <c r="N274" s="72">
        <v>-1292</v>
      </c>
      <c r="O274" s="72">
        <v>-1280</v>
      </c>
      <c r="P274" s="72">
        <v>-1145</v>
      </c>
      <c r="Q274" s="72">
        <v>-1458</v>
      </c>
    </row>
    <row r="275" spans="1:17">
      <c r="A275" s="177" t="s">
        <v>289</v>
      </c>
      <c r="B275" s="31" t="s">
        <v>30</v>
      </c>
      <c r="C275" s="96">
        <v>0</v>
      </c>
      <c r="D275" s="96">
        <v>0</v>
      </c>
      <c r="E275" s="96">
        <f t="shared" si="61"/>
        <v>0</v>
      </c>
      <c r="G275" s="206"/>
      <c r="H275" s="207"/>
      <c r="I275" s="21"/>
      <c r="J275" s="206"/>
      <c r="K275" s="207"/>
      <c r="L275" s="21"/>
      <c r="M275" s="214"/>
      <c r="N275" s="166"/>
      <c r="O275" s="166"/>
      <c r="P275" s="166"/>
      <c r="Q275" s="166"/>
    </row>
    <row r="276" spans="1:17">
      <c r="A276" s="21" t="s">
        <v>290</v>
      </c>
      <c r="B276" s="28" t="s">
        <v>32</v>
      </c>
      <c r="C276" s="60">
        <v>968.95748148582595</v>
      </c>
      <c r="D276" s="218">
        <v>-12.381517510000002</v>
      </c>
      <c r="E276" s="60">
        <f t="shared" si="61"/>
        <v>981.33899899582593</v>
      </c>
      <c r="G276" s="202">
        <f t="shared" si="62"/>
        <v>0.20367389004450431</v>
      </c>
      <c r="H276" s="203">
        <f>IFERROR(($C:$C-$N:$N),"N/A")</f>
        <v>163.95748148582595</v>
      </c>
      <c r="I276" s="85"/>
      <c r="J276" s="202">
        <f t="shared" ref="J276:J287" si="63">IF(ISERROR((C276-D276)/N276-1),IF($B$2="FR","ns","n.m."),IF((C276-D276)/N276-1&gt;100%,"x "&amp;(ROUND((C276-D276)/N276,1)),IF((C276-D276)/N276-1&lt;-100%,IF($B$2="FR","ns","n.m."),(C276-D276)/N276-1)))</f>
        <v>0.21905465713767192</v>
      </c>
      <c r="K276" s="203">
        <f>IFERROR(($C:$C-$D:$D-$N:$N),"N/A")</f>
        <v>176.33899899582593</v>
      </c>
      <c r="L276" s="85"/>
      <c r="M276" s="60">
        <v>19</v>
      </c>
      <c r="N276" s="60">
        <v>805</v>
      </c>
      <c r="O276" s="60">
        <v>790</v>
      </c>
      <c r="P276" s="60">
        <v>970</v>
      </c>
      <c r="Q276" s="60">
        <v>650</v>
      </c>
    </row>
    <row r="277" spans="1:17">
      <c r="A277" s="21" t="s">
        <v>291</v>
      </c>
      <c r="B277" s="29" t="s">
        <v>34</v>
      </c>
      <c r="C277" s="72">
        <v>33.245389973597099</v>
      </c>
      <c r="D277" s="219">
        <v>0</v>
      </c>
      <c r="E277" s="72">
        <f>(C277-D277)</f>
        <v>33.245389973597099</v>
      </c>
      <c r="G277" s="204" t="str">
        <f t="shared" si="62"/>
        <v>n.m.</v>
      </c>
      <c r="H277" s="205">
        <f>IFERROR(($C:$C-$N:$N),"N/A")</f>
        <v>108.2453899735971</v>
      </c>
      <c r="I277" s="85"/>
      <c r="J277" s="204" t="str">
        <f t="shared" si="63"/>
        <v>n.m.</v>
      </c>
      <c r="K277" s="205">
        <f>IFERROR(($C:$C-$D:$D-$N:$N),"N/A")</f>
        <v>108.2453899735971</v>
      </c>
      <c r="L277" s="85"/>
      <c r="M277" s="264">
        <v>19</v>
      </c>
      <c r="N277" s="72">
        <v>-75</v>
      </c>
      <c r="O277" s="72">
        <v>-61</v>
      </c>
      <c r="P277" s="72">
        <v>-20</v>
      </c>
      <c r="Q277" s="72">
        <v>-170</v>
      </c>
    </row>
    <row r="278" spans="1:17">
      <c r="A278" s="177" t="s">
        <v>292</v>
      </c>
      <c r="B278" s="31" t="s">
        <v>36</v>
      </c>
      <c r="C278" s="96">
        <v>0</v>
      </c>
      <c r="D278" s="96">
        <v>0</v>
      </c>
      <c r="E278" s="96">
        <f>(C278-D278)</f>
        <v>0</v>
      </c>
      <c r="G278" s="206"/>
      <c r="H278" s="207"/>
      <c r="I278" s="21"/>
      <c r="J278" s="206"/>
      <c r="K278" s="207"/>
      <c r="L278" s="21"/>
      <c r="M278" s="214"/>
      <c r="N278" s="166"/>
      <c r="O278" s="166"/>
      <c r="P278" s="166"/>
      <c r="Q278" s="166"/>
    </row>
    <row r="279" spans="1:17">
      <c r="A279" s="21" t="s">
        <v>293</v>
      </c>
      <c r="B279" s="29" t="s">
        <v>38</v>
      </c>
      <c r="C279" s="98">
        <v>4.00507118565507</v>
      </c>
      <c r="D279" s="64">
        <v>0</v>
      </c>
      <c r="E279" s="98">
        <f t="shared" si="61"/>
        <v>4.00507118565507</v>
      </c>
      <c r="G279" s="204" t="str">
        <f t="shared" si="62"/>
        <v>x 2</v>
      </c>
      <c r="H279" s="205">
        <f t="shared" ref="H279:H287" si="64">IFERROR(($C:$C-$N:$N),"N/A")</f>
        <v>2.00507118565507</v>
      </c>
      <c r="I279" s="85"/>
      <c r="J279" s="204" t="str">
        <f t="shared" si="63"/>
        <v>x 2</v>
      </c>
      <c r="K279" s="205">
        <f t="shared" ref="K279:K287" si="65">IFERROR(($C:$C-$D:$D-$N:$N),"N/A")</f>
        <v>2.00507118565507</v>
      </c>
      <c r="L279" s="85"/>
      <c r="M279" s="98">
        <v>19</v>
      </c>
      <c r="N279" s="98">
        <v>2</v>
      </c>
      <c r="O279" s="98">
        <v>2</v>
      </c>
      <c r="P279" s="98">
        <v>6</v>
      </c>
      <c r="Q279" s="98">
        <v>0</v>
      </c>
    </row>
    <row r="280" spans="1:17">
      <c r="A280" s="21" t="s">
        <v>294</v>
      </c>
      <c r="B280" s="29" t="s">
        <v>40</v>
      </c>
      <c r="C280" s="98">
        <v>0.11899999999999999</v>
      </c>
      <c r="D280" s="64">
        <v>0</v>
      </c>
      <c r="E280" s="98">
        <f t="shared" si="61"/>
        <v>0.11899999999999999</v>
      </c>
      <c r="G280" s="204" t="str">
        <f t="shared" si="62"/>
        <v>n.m.</v>
      </c>
      <c r="H280" s="205">
        <f t="shared" si="64"/>
        <v>3.1189999999999998</v>
      </c>
      <c r="I280" s="85"/>
      <c r="J280" s="204" t="str">
        <f t="shared" si="63"/>
        <v>n.m.</v>
      </c>
      <c r="K280" s="205">
        <f t="shared" si="65"/>
        <v>3.1189999999999998</v>
      </c>
      <c r="L280" s="85"/>
      <c r="M280" s="98">
        <v>19</v>
      </c>
      <c r="N280" s="98">
        <v>-3</v>
      </c>
      <c r="O280" s="98">
        <v>0</v>
      </c>
      <c r="P280" s="98">
        <v>0</v>
      </c>
      <c r="Q280" s="98">
        <v>-50</v>
      </c>
    </row>
    <row r="281" spans="1:17">
      <c r="A281" s="21" t="s">
        <v>295</v>
      </c>
      <c r="B281" s="29" t="s">
        <v>42</v>
      </c>
      <c r="C281" s="98">
        <v>0</v>
      </c>
      <c r="D281" s="64">
        <v>0</v>
      </c>
      <c r="E281" s="98">
        <f t="shared" si="61"/>
        <v>0</v>
      </c>
      <c r="G281" s="204" t="str">
        <f t="shared" si="62"/>
        <v>n.m.</v>
      </c>
      <c r="H281" s="205">
        <f t="shared" si="64"/>
        <v>0</v>
      </c>
      <c r="I281" s="85"/>
      <c r="J281" s="204" t="str">
        <f t="shared" si="63"/>
        <v>n.m.</v>
      </c>
      <c r="K281" s="205">
        <f t="shared" si="65"/>
        <v>0</v>
      </c>
      <c r="L281" s="85"/>
      <c r="M281" s="98">
        <v>19</v>
      </c>
      <c r="N281" s="98">
        <v>0</v>
      </c>
      <c r="O281" s="98">
        <v>0</v>
      </c>
      <c r="P281" s="98">
        <v>0</v>
      </c>
      <c r="Q281" s="98">
        <v>0</v>
      </c>
    </row>
    <row r="282" spans="1:17">
      <c r="A282" s="21" t="s">
        <v>296</v>
      </c>
      <c r="B282" s="28" t="s">
        <v>44</v>
      </c>
      <c r="C282" s="60">
        <v>1006.32694264508</v>
      </c>
      <c r="D282" s="218">
        <v>-12.381517510000002</v>
      </c>
      <c r="E282" s="60">
        <f t="shared" si="61"/>
        <v>1018.7084601550799</v>
      </c>
      <c r="G282" s="202">
        <f t="shared" si="62"/>
        <v>0.37664424438451438</v>
      </c>
      <c r="H282" s="203">
        <f t="shared" si="64"/>
        <v>275.32694264507995</v>
      </c>
      <c r="I282" s="85"/>
      <c r="J282" s="202">
        <f t="shared" si="63"/>
        <v>0.39358202483595073</v>
      </c>
      <c r="K282" s="203">
        <f t="shared" si="65"/>
        <v>287.70846015507993</v>
      </c>
      <c r="L282" s="85"/>
      <c r="M282" s="60">
        <v>19</v>
      </c>
      <c r="N282" s="60">
        <v>731</v>
      </c>
      <c r="O282" s="60">
        <v>724</v>
      </c>
      <c r="P282" s="60">
        <v>919</v>
      </c>
      <c r="Q282" s="60">
        <v>548</v>
      </c>
    </row>
    <row r="283" spans="1:17">
      <c r="A283" s="21" t="s">
        <v>297</v>
      </c>
      <c r="B283" s="29" t="s">
        <v>46</v>
      </c>
      <c r="C283" s="98">
        <v>-234.63895628149101</v>
      </c>
      <c r="D283" s="64">
        <v>2.9979366600000006</v>
      </c>
      <c r="E283" s="98">
        <f t="shared" si="61"/>
        <v>-237.636892941491</v>
      </c>
      <c r="G283" s="204">
        <f t="shared" si="62"/>
        <v>0.21574588746886536</v>
      </c>
      <c r="H283" s="205">
        <f t="shared" si="64"/>
        <v>-41.638956281491005</v>
      </c>
      <c r="I283" s="85"/>
      <c r="J283" s="204">
        <f t="shared" si="63"/>
        <v>0.23127923803881356</v>
      </c>
      <c r="K283" s="205">
        <f t="shared" si="65"/>
        <v>-44.636892941490999</v>
      </c>
      <c r="L283" s="85"/>
      <c r="M283" s="98">
        <v>19</v>
      </c>
      <c r="N283" s="98">
        <v>-193</v>
      </c>
      <c r="O283" s="98">
        <v>-192</v>
      </c>
      <c r="P283" s="98">
        <v>-90</v>
      </c>
      <c r="Q283" s="98">
        <v>-270</v>
      </c>
    </row>
    <row r="284" spans="1:17">
      <c r="A284" s="21" t="s">
        <v>298</v>
      </c>
      <c r="B284" s="29" t="s">
        <v>48</v>
      </c>
      <c r="C284" s="98">
        <v>0</v>
      </c>
      <c r="D284" s="64">
        <v>0</v>
      </c>
      <c r="E284" s="98">
        <f t="shared" si="61"/>
        <v>0</v>
      </c>
      <c r="G284" s="204" t="str">
        <f t="shared" si="62"/>
        <v>n.m.</v>
      </c>
      <c r="H284" s="205">
        <f t="shared" si="64"/>
        <v>0</v>
      </c>
      <c r="I284" s="85"/>
      <c r="J284" s="204" t="str">
        <f t="shared" si="63"/>
        <v>n.m.</v>
      </c>
      <c r="K284" s="205">
        <f t="shared" si="65"/>
        <v>0</v>
      </c>
      <c r="L284" s="85"/>
      <c r="M284" s="98">
        <v>18</v>
      </c>
      <c r="N284" s="98">
        <v>0</v>
      </c>
      <c r="O284" s="98">
        <v>0</v>
      </c>
      <c r="P284" s="98">
        <v>1</v>
      </c>
      <c r="Q284" s="98">
        <v>0</v>
      </c>
    </row>
    <row r="285" spans="1:17">
      <c r="A285" s="21" t="s">
        <v>299</v>
      </c>
      <c r="B285" s="28" t="s">
        <v>50</v>
      </c>
      <c r="C285" s="60">
        <v>771.68798636358702</v>
      </c>
      <c r="D285" s="218">
        <v>-9.3835808500000013</v>
      </c>
      <c r="E285" s="60">
        <f t="shared" si="61"/>
        <v>781.07156721358706</v>
      </c>
      <c r="G285" s="202">
        <f t="shared" si="62"/>
        <v>0.43436428692116547</v>
      </c>
      <c r="H285" s="203">
        <f t="shared" si="64"/>
        <v>233.68798636358702</v>
      </c>
      <c r="I285" s="85"/>
      <c r="J285" s="202">
        <f t="shared" si="63"/>
        <v>0.4518058870141024</v>
      </c>
      <c r="K285" s="203">
        <f t="shared" si="65"/>
        <v>243.07156721358706</v>
      </c>
      <c r="L285" s="85"/>
      <c r="M285" s="60">
        <v>19</v>
      </c>
      <c r="N285" s="60">
        <v>538</v>
      </c>
      <c r="O285" s="60">
        <v>531</v>
      </c>
      <c r="P285" s="60">
        <v>672</v>
      </c>
      <c r="Q285" s="60">
        <v>458</v>
      </c>
    </row>
    <row r="286" spans="1:17">
      <c r="A286" s="21" t="s">
        <v>300</v>
      </c>
      <c r="B286" s="29" t="s">
        <v>52</v>
      </c>
      <c r="C286" s="98">
        <v>-49.757924632945603</v>
      </c>
      <c r="D286" s="64">
        <v>4.4052221328706018</v>
      </c>
      <c r="E286" s="98">
        <f t="shared" si="61"/>
        <v>-54.163146765816208</v>
      </c>
      <c r="G286" s="204">
        <f t="shared" si="62"/>
        <v>0.24394811582364007</v>
      </c>
      <c r="H286" s="205">
        <f t="shared" si="64"/>
        <v>-9.7579246329456026</v>
      </c>
      <c r="I286" s="85"/>
      <c r="J286" s="204">
        <f t="shared" si="63"/>
        <v>0.3540786691454052</v>
      </c>
      <c r="K286" s="205">
        <f t="shared" si="65"/>
        <v>-14.163146765816208</v>
      </c>
      <c r="L286" s="85"/>
      <c r="M286" s="98">
        <v>19</v>
      </c>
      <c r="N286" s="98">
        <v>-40</v>
      </c>
      <c r="O286" s="98">
        <v>-43</v>
      </c>
      <c r="P286" s="98">
        <v>-19</v>
      </c>
      <c r="Q286" s="98">
        <v>-50</v>
      </c>
    </row>
    <row r="287" spans="1:17">
      <c r="A287" s="21" t="s">
        <v>301</v>
      </c>
      <c r="B287" s="36" t="s">
        <v>54</v>
      </c>
      <c r="C287" s="61">
        <v>721.93006173064202</v>
      </c>
      <c r="D287" s="220">
        <v>-4.9783587171293995</v>
      </c>
      <c r="E287" s="61">
        <f t="shared" si="61"/>
        <v>726.90842044777139</v>
      </c>
      <c r="G287" s="208">
        <f t="shared" si="62"/>
        <v>0.44965875849526515</v>
      </c>
      <c r="H287" s="209">
        <f t="shared" si="64"/>
        <v>223.93006173064202</v>
      </c>
      <c r="I287" s="85"/>
      <c r="J287" s="208">
        <f t="shared" si="63"/>
        <v>0.4596554627465288</v>
      </c>
      <c r="K287" s="209">
        <f t="shared" si="65"/>
        <v>228.90842044777139</v>
      </c>
      <c r="L287" s="85"/>
      <c r="M287" s="61">
        <v>19</v>
      </c>
      <c r="N287" s="61">
        <v>498</v>
      </c>
      <c r="O287" s="61">
        <v>487</v>
      </c>
      <c r="P287" s="61">
        <v>627</v>
      </c>
      <c r="Q287" s="61">
        <v>412</v>
      </c>
    </row>
    <row r="288" spans="1:17">
      <c r="A288" s="21"/>
      <c r="C288" s="85"/>
      <c r="D288" s="21"/>
      <c r="E288" s="85"/>
      <c r="G288" s="191"/>
      <c r="H288" s="85"/>
      <c r="I288" s="85"/>
      <c r="J288" s="191"/>
      <c r="K288" s="85"/>
      <c r="L288" s="85"/>
      <c r="M288" s="85"/>
      <c r="N288" s="85"/>
      <c r="O288" s="85"/>
      <c r="P288" s="85"/>
      <c r="Q288" s="85"/>
    </row>
    <row r="289" spans="1:17" ht="16.5" thickBot="1">
      <c r="A289" s="113"/>
      <c r="B289" s="114" t="s">
        <v>405</v>
      </c>
      <c r="C289" s="115"/>
      <c r="D289" s="236"/>
      <c r="E289" s="115"/>
      <c r="G289" s="268"/>
      <c r="H289" s="115"/>
      <c r="I289" s="115"/>
      <c r="J289" s="268"/>
      <c r="K289" s="115"/>
      <c r="L289" s="115"/>
      <c r="M289" s="115"/>
      <c r="N289" s="115"/>
      <c r="O289" s="115"/>
      <c r="P289" s="115"/>
      <c r="Q289" s="115"/>
    </row>
    <row r="290" spans="1:17" ht="15.75">
      <c r="A290" s="113"/>
      <c r="B290" s="186"/>
      <c r="C290" s="237"/>
      <c r="D290" s="238"/>
      <c r="E290" s="237"/>
      <c r="G290" s="269"/>
      <c r="H290" s="237"/>
      <c r="I290" s="237"/>
      <c r="J290" s="269"/>
      <c r="K290" s="237"/>
      <c r="L290" s="237"/>
      <c r="M290" s="237"/>
      <c r="N290" s="237"/>
      <c r="O290" s="237"/>
      <c r="P290" s="237"/>
      <c r="Q290" s="237"/>
    </row>
    <row r="291" spans="1:17">
      <c r="A291" s="113"/>
      <c r="B291" s="184"/>
      <c r="C291" s="102" t="str">
        <f>C$18</f>
        <v>Stated</v>
      </c>
      <c r="D291" s="226" t="str">
        <f>D$18</f>
        <v>Specific items</v>
      </c>
      <c r="E291" s="102" t="str">
        <f>E$18</f>
        <v>Underlying</v>
      </c>
      <c r="G291" s="253" t="str">
        <f>G$18</f>
        <v>Stated vs. MEAN</v>
      </c>
      <c r="H291" s="254"/>
      <c r="I291" s="270"/>
      <c r="J291" s="253" t="str">
        <f>J$18</f>
        <v>Underlying vs. MEAN</v>
      </c>
      <c r="K291" s="254"/>
      <c r="L291" s="270"/>
      <c r="M291" s="184"/>
      <c r="N291" s="102" t="str">
        <f>N$18</f>
        <v>MEAN</v>
      </c>
      <c r="O291" s="182" t="str">
        <f>O$18</f>
        <v>MEDIAN</v>
      </c>
      <c r="P291" s="182" t="str">
        <f>P$18</f>
        <v>MAX</v>
      </c>
      <c r="Q291" s="182" t="str">
        <f>Q$18</f>
        <v>MIN</v>
      </c>
    </row>
    <row r="292" spans="1:17">
      <c r="A292" s="113"/>
      <c r="B292" s="101" t="str">
        <f>B$19</f>
        <v>€m</v>
      </c>
      <c r="C292" s="102" t="str">
        <f>C$19</f>
        <v>Q1-24</v>
      </c>
      <c r="D292" s="226" t="str">
        <f>D$19</f>
        <v>Q1-24</v>
      </c>
      <c r="E292" s="102" t="str">
        <f>E$19</f>
        <v>Q1-24</v>
      </c>
      <c r="G292" s="255" t="str">
        <f>G$19</f>
        <v>(%)</v>
      </c>
      <c r="H292" s="102" t="str">
        <f>H$19</f>
        <v>€m</v>
      </c>
      <c r="I292" s="270"/>
      <c r="J292" s="255" t="str">
        <f>J$19</f>
        <v>(%)</v>
      </c>
      <c r="K292" s="102" t="str">
        <f>K$19</f>
        <v>€m</v>
      </c>
      <c r="L292" s="270"/>
      <c r="M292" s="182" t="str">
        <f>M$19</f>
        <v>#</v>
      </c>
      <c r="N292" s="102" t="str">
        <f>N$19</f>
        <v>1T24</v>
      </c>
      <c r="O292" s="102" t="str">
        <f>O$19</f>
        <v>1T24</v>
      </c>
      <c r="P292" s="102" t="str">
        <f>P$19</f>
        <v>1T24</v>
      </c>
      <c r="Q292" s="102" t="str">
        <f>Q$19</f>
        <v>1T24</v>
      </c>
    </row>
    <row r="293" spans="1:17">
      <c r="A293" s="21"/>
      <c r="B293" s="26"/>
      <c r="C293" s="85"/>
      <c r="D293" s="21"/>
      <c r="E293" s="85"/>
      <c r="G293" s="191"/>
      <c r="H293" s="85"/>
      <c r="I293" s="85"/>
      <c r="J293" s="191"/>
      <c r="K293" s="85"/>
      <c r="L293" s="85"/>
      <c r="M293" s="85"/>
      <c r="N293" s="85"/>
      <c r="O293" s="85"/>
      <c r="P293" s="85"/>
      <c r="Q293" s="85"/>
    </row>
    <row r="294" spans="1:17">
      <c r="A294" s="105" t="s">
        <v>303</v>
      </c>
      <c r="B294" s="39" t="s">
        <v>26</v>
      </c>
      <c r="C294" s="89">
        <v>1758.123</v>
      </c>
      <c r="D294" s="196">
        <v>7.36</v>
      </c>
      <c r="E294" s="143">
        <f t="shared" ref="E294:E309" si="66">(C294-D294)</f>
        <v>1750.7630000000001</v>
      </c>
      <c r="G294" s="271"/>
      <c r="H294" s="272"/>
      <c r="I294" s="224"/>
      <c r="J294" s="271"/>
      <c r="K294" s="272"/>
      <c r="L294" s="224"/>
      <c r="M294" s="273"/>
      <c r="N294" s="273"/>
      <c r="O294" s="273"/>
      <c r="P294" s="273"/>
      <c r="Q294" s="273"/>
    </row>
    <row r="295" spans="1:17">
      <c r="A295" s="111" t="s">
        <v>286</v>
      </c>
      <c r="B295" s="41" t="s">
        <v>287</v>
      </c>
      <c r="C295" s="145">
        <f>C317+C339</f>
        <v>7.36</v>
      </c>
      <c r="D295" s="145">
        <f>D317+D339</f>
        <v>7.36</v>
      </c>
      <c r="E295" s="145">
        <f>(C295-D295)</f>
        <v>0</v>
      </c>
      <c r="G295" s="274"/>
      <c r="H295" s="275"/>
      <c r="I295" s="224"/>
      <c r="J295" s="274"/>
      <c r="K295" s="275"/>
      <c r="L295" s="224"/>
      <c r="M295" s="276"/>
      <c r="N295" s="276"/>
      <c r="O295" s="276"/>
      <c r="P295" s="276"/>
      <c r="Q295" s="276"/>
    </row>
    <row r="296" spans="1:17">
      <c r="A296" s="21" t="s">
        <v>304</v>
      </c>
      <c r="B296" s="29" t="s">
        <v>28</v>
      </c>
      <c r="C296" s="72">
        <v>-922.76400000000001</v>
      </c>
      <c r="D296" s="219">
        <v>0</v>
      </c>
      <c r="E296" s="92">
        <f>(C296-D296-D297)</f>
        <v>-922.76400000000001</v>
      </c>
      <c r="G296" s="277"/>
      <c r="H296" s="278"/>
      <c r="I296" s="85"/>
      <c r="J296" s="277"/>
      <c r="K296" s="278"/>
      <c r="L296" s="85"/>
      <c r="M296" s="279"/>
      <c r="N296" s="279"/>
      <c r="O296" s="279"/>
      <c r="P296" s="279"/>
      <c r="Q296" s="279"/>
    </row>
    <row r="297" spans="1:17">
      <c r="A297" s="177" t="s">
        <v>305</v>
      </c>
      <c r="B297" s="31" t="s">
        <v>30</v>
      </c>
      <c r="C297" s="96">
        <v>0</v>
      </c>
      <c r="D297" s="96">
        <v>0</v>
      </c>
      <c r="E297" s="96">
        <f t="shared" si="66"/>
        <v>0</v>
      </c>
      <c r="G297" s="277"/>
      <c r="H297" s="278"/>
      <c r="I297" s="85"/>
      <c r="J297" s="277"/>
      <c r="K297" s="278"/>
      <c r="L297" s="85"/>
      <c r="M297" s="279"/>
      <c r="N297" s="279"/>
      <c r="O297" s="279"/>
      <c r="P297" s="279"/>
      <c r="Q297" s="279"/>
    </row>
    <row r="298" spans="1:17">
      <c r="A298" s="21" t="s">
        <v>306</v>
      </c>
      <c r="B298" s="28" t="s">
        <v>32</v>
      </c>
      <c r="C298" s="74">
        <v>835.35900000000004</v>
      </c>
      <c r="D298" s="227">
        <v>7.36</v>
      </c>
      <c r="E298" s="74">
        <f t="shared" si="66"/>
        <v>827.99900000000002</v>
      </c>
      <c r="G298" s="210"/>
      <c r="H298" s="211"/>
      <c r="I298" s="85"/>
      <c r="J298" s="210"/>
      <c r="K298" s="211"/>
      <c r="L298" s="85"/>
      <c r="M298" s="280"/>
      <c r="N298" s="280"/>
      <c r="O298" s="280"/>
      <c r="P298" s="280"/>
      <c r="Q298" s="280"/>
    </row>
    <row r="299" spans="1:17">
      <c r="A299" s="21" t="s">
        <v>307</v>
      </c>
      <c r="B299" s="29" t="s">
        <v>34</v>
      </c>
      <c r="C299" s="72">
        <v>36.615000000000002</v>
      </c>
      <c r="D299" s="219">
        <v>0</v>
      </c>
      <c r="E299" s="72">
        <f t="shared" si="66"/>
        <v>36.615000000000002</v>
      </c>
      <c r="G299" s="277"/>
      <c r="H299" s="278"/>
      <c r="I299" s="85"/>
      <c r="J299" s="277"/>
      <c r="K299" s="278"/>
      <c r="L299" s="85"/>
      <c r="M299" s="279"/>
      <c r="N299" s="279"/>
      <c r="O299" s="279"/>
      <c r="P299" s="279"/>
      <c r="Q299" s="279"/>
    </row>
    <row r="300" spans="1:17">
      <c r="A300" s="177" t="s">
        <v>308</v>
      </c>
      <c r="B300" s="31" t="s">
        <v>36</v>
      </c>
      <c r="C300" s="96">
        <v>0</v>
      </c>
      <c r="D300" s="96">
        <v>0</v>
      </c>
      <c r="E300" s="96">
        <f t="shared" si="66"/>
        <v>0</v>
      </c>
      <c r="G300" s="277"/>
      <c r="H300" s="278"/>
      <c r="I300" s="85"/>
      <c r="J300" s="277"/>
      <c r="K300" s="278"/>
      <c r="L300" s="85"/>
      <c r="M300" s="279"/>
      <c r="N300" s="279"/>
      <c r="O300" s="279"/>
      <c r="P300" s="279"/>
      <c r="Q300" s="279"/>
    </row>
    <row r="301" spans="1:17">
      <c r="A301" s="21" t="s">
        <v>309</v>
      </c>
      <c r="B301" s="29" t="s">
        <v>38</v>
      </c>
      <c r="C301" s="72">
        <v>-2E-3</v>
      </c>
      <c r="D301" s="219">
        <v>0</v>
      </c>
      <c r="E301" s="72">
        <f t="shared" si="66"/>
        <v>-2E-3</v>
      </c>
      <c r="G301" s="277"/>
      <c r="H301" s="278"/>
      <c r="I301" s="85"/>
      <c r="J301" s="277"/>
      <c r="K301" s="278"/>
      <c r="L301" s="85"/>
      <c r="M301" s="279"/>
      <c r="N301" s="279"/>
      <c r="O301" s="279"/>
      <c r="P301" s="279"/>
      <c r="Q301" s="279"/>
    </row>
    <row r="302" spans="1:17">
      <c r="A302" s="21" t="s">
        <v>310</v>
      </c>
      <c r="B302" s="29" t="s">
        <v>40</v>
      </c>
      <c r="C302" s="72">
        <v>0.30499999999999999</v>
      </c>
      <c r="D302" s="219">
        <v>0</v>
      </c>
      <c r="E302" s="72">
        <f t="shared" si="66"/>
        <v>0.30499999999999999</v>
      </c>
      <c r="G302" s="277"/>
      <c r="H302" s="278"/>
      <c r="I302" s="85"/>
      <c r="J302" s="277"/>
      <c r="K302" s="278"/>
      <c r="L302" s="85"/>
      <c r="M302" s="279"/>
      <c r="N302" s="279"/>
      <c r="O302" s="279"/>
      <c r="P302" s="279"/>
      <c r="Q302" s="279"/>
    </row>
    <row r="303" spans="1:17">
      <c r="A303" s="21" t="s">
        <v>311</v>
      </c>
      <c r="B303" s="29" t="s">
        <v>42</v>
      </c>
      <c r="C303" s="72">
        <v>0</v>
      </c>
      <c r="D303" s="219">
        <v>0</v>
      </c>
      <c r="E303" s="72">
        <f t="shared" si="66"/>
        <v>0</v>
      </c>
      <c r="G303" s="277"/>
      <c r="H303" s="278"/>
      <c r="I303" s="85"/>
      <c r="J303" s="277"/>
      <c r="K303" s="278"/>
      <c r="L303" s="85"/>
      <c r="M303" s="279"/>
      <c r="N303" s="279"/>
      <c r="O303" s="279"/>
      <c r="P303" s="279"/>
      <c r="Q303" s="279"/>
    </row>
    <row r="304" spans="1:17">
      <c r="A304" s="21" t="s">
        <v>312</v>
      </c>
      <c r="B304" s="28" t="s">
        <v>44</v>
      </c>
      <c r="C304" s="74">
        <v>872.27700000000004</v>
      </c>
      <c r="D304" s="227">
        <v>7.36</v>
      </c>
      <c r="E304" s="74">
        <f t="shared" si="66"/>
        <v>864.91700000000003</v>
      </c>
      <c r="G304" s="210"/>
      <c r="H304" s="211"/>
      <c r="I304" s="85"/>
      <c r="J304" s="210"/>
      <c r="K304" s="211"/>
      <c r="L304" s="85"/>
      <c r="M304" s="280"/>
      <c r="N304" s="280"/>
      <c r="O304" s="280"/>
      <c r="P304" s="280"/>
      <c r="Q304" s="280"/>
    </row>
    <row r="305" spans="1:17">
      <c r="A305" s="21" t="s">
        <v>313</v>
      </c>
      <c r="B305" s="29" t="s">
        <v>46</v>
      </c>
      <c r="C305" s="72">
        <v>-205.12200000000001</v>
      </c>
      <c r="D305" s="219">
        <v>-1.9009999999999998</v>
      </c>
      <c r="E305" s="72">
        <f t="shared" si="66"/>
        <v>-203.221</v>
      </c>
      <c r="G305" s="277"/>
      <c r="H305" s="278"/>
      <c r="I305" s="85"/>
      <c r="J305" s="277"/>
      <c r="K305" s="278"/>
      <c r="L305" s="85"/>
      <c r="M305" s="279"/>
      <c r="N305" s="279"/>
      <c r="O305" s="279"/>
      <c r="P305" s="279"/>
      <c r="Q305" s="279"/>
    </row>
    <row r="306" spans="1:17">
      <c r="A306" s="21" t="s">
        <v>314</v>
      </c>
      <c r="B306" s="29" t="s">
        <v>48</v>
      </c>
      <c r="C306" s="72">
        <v>0</v>
      </c>
      <c r="D306" s="219">
        <v>0</v>
      </c>
      <c r="E306" s="72">
        <f t="shared" si="66"/>
        <v>0</v>
      </c>
      <c r="G306" s="277"/>
      <c r="H306" s="278"/>
      <c r="I306" s="85"/>
      <c r="J306" s="277"/>
      <c r="K306" s="278"/>
      <c r="L306" s="85"/>
      <c r="M306" s="279"/>
      <c r="N306" s="279"/>
      <c r="O306" s="279"/>
      <c r="P306" s="279"/>
      <c r="Q306" s="279"/>
    </row>
    <row r="307" spans="1:17">
      <c r="A307" s="21" t="s">
        <v>315</v>
      </c>
      <c r="B307" s="28" t="s">
        <v>50</v>
      </c>
      <c r="C307" s="74">
        <v>667.15499999999997</v>
      </c>
      <c r="D307" s="227">
        <v>5.4590000000000005</v>
      </c>
      <c r="E307" s="74">
        <f t="shared" si="66"/>
        <v>661.69600000000003</v>
      </c>
      <c r="G307" s="210"/>
      <c r="H307" s="211"/>
      <c r="I307" s="85"/>
      <c r="J307" s="210"/>
      <c r="K307" s="211"/>
      <c r="L307" s="85"/>
      <c r="M307" s="280"/>
      <c r="N307" s="280"/>
      <c r="O307" s="280"/>
      <c r="P307" s="280"/>
      <c r="Q307" s="280"/>
    </row>
    <row r="308" spans="1:17">
      <c r="A308" s="21" t="s">
        <v>316</v>
      </c>
      <c r="B308" s="29" t="s">
        <v>52</v>
      </c>
      <c r="C308" s="72">
        <v>-16.096</v>
      </c>
      <c r="D308" s="219">
        <v>-0.12176502637939826</v>
      </c>
      <c r="E308" s="72">
        <f t="shared" si="66"/>
        <v>-15.974234973620602</v>
      </c>
      <c r="G308" s="277"/>
      <c r="H308" s="278"/>
      <c r="I308" s="85"/>
      <c r="J308" s="277"/>
      <c r="K308" s="278"/>
      <c r="L308" s="85"/>
      <c r="M308" s="279"/>
      <c r="N308" s="279"/>
      <c r="O308" s="279"/>
      <c r="P308" s="279"/>
      <c r="Q308" s="279"/>
    </row>
    <row r="309" spans="1:17">
      <c r="A309" s="21" t="s">
        <v>317</v>
      </c>
      <c r="B309" s="36" t="s">
        <v>54</v>
      </c>
      <c r="C309" s="75">
        <v>651.05899999999997</v>
      </c>
      <c r="D309" s="228">
        <v>5.3372349736206024</v>
      </c>
      <c r="E309" s="75">
        <f t="shared" si="66"/>
        <v>645.72176502637933</v>
      </c>
      <c r="G309" s="210"/>
      <c r="H309" s="211"/>
      <c r="I309" s="85"/>
      <c r="J309" s="210"/>
      <c r="K309" s="211"/>
      <c r="L309" s="85"/>
      <c r="M309" s="280"/>
      <c r="N309" s="280"/>
      <c r="O309" s="280"/>
      <c r="P309" s="280"/>
      <c r="Q309" s="280"/>
    </row>
    <row r="310" spans="1:17">
      <c r="A310" s="21"/>
      <c r="C310" s="98"/>
      <c r="D310" s="64"/>
      <c r="E310" s="98"/>
      <c r="G310" s="191"/>
      <c r="H310" s="85"/>
      <c r="I310" s="85"/>
      <c r="J310" s="191"/>
      <c r="K310" s="85"/>
      <c r="L310" s="85"/>
      <c r="M310" s="98"/>
      <c r="N310" s="98"/>
      <c r="O310" s="98"/>
      <c r="P310" s="98"/>
      <c r="Q310" s="98"/>
    </row>
    <row r="311" spans="1:17" ht="16.5" thickBot="1">
      <c r="A311" s="21"/>
      <c r="B311" s="116" t="s">
        <v>318</v>
      </c>
      <c r="C311" s="117"/>
      <c r="D311" s="239"/>
      <c r="E311" s="117"/>
      <c r="G311" s="281"/>
      <c r="H311" s="117"/>
      <c r="I311" s="117"/>
      <c r="J311" s="281"/>
      <c r="K311" s="117"/>
      <c r="L311" s="117"/>
      <c r="M311" s="117"/>
      <c r="N311" s="117"/>
      <c r="O311" s="117"/>
      <c r="P311" s="117"/>
      <c r="Q311" s="117"/>
    </row>
    <row r="312" spans="1:17" ht="15.75">
      <c r="A312" s="21"/>
      <c r="B312" s="187"/>
      <c r="C312" s="237"/>
      <c r="D312" s="238"/>
      <c r="E312" s="237"/>
      <c r="G312" s="269"/>
      <c r="H312" s="237"/>
      <c r="I312" s="237"/>
      <c r="J312" s="269"/>
      <c r="K312" s="237"/>
      <c r="L312" s="237"/>
      <c r="M312" s="237"/>
      <c r="N312" s="237"/>
      <c r="O312" s="237"/>
      <c r="P312" s="237"/>
      <c r="Q312" s="237"/>
    </row>
    <row r="313" spans="1:17">
      <c r="A313" s="21"/>
      <c r="B313" s="188"/>
      <c r="C313" s="188" t="str">
        <f>C$18</f>
        <v>Stated</v>
      </c>
      <c r="D313" s="240" t="str">
        <f>D$18</f>
        <v>Specific items</v>
      </c>
      <c r="E313" s="188" t="str">
        <f>E$18</f>
        <v>Underlying</v>
      </c>
      <c r="G313" s="282" t="str">
        <f>G$18</f>
        <v>Stated vs. MEAN</v>
      </c>
      <c r="H313" s="283"/>
      <c r="I313" s="85"/>
      <c r="J313" s="282" t="str">
        <f>J$18</f>
        <v>Underlying vs. MEAN</v>
      </c>
      <c r="K313" s="283"/>
      <c r="L313" s="85"/>
      <c r="M313" s="79"/>
      <c r="N313" s="119" t="str">
        <f>N$18</f>
        <v>MEAN</v>
      </c>
      <c r="O313" s="188" t="str">
        <f>O$18</f>
        <v>MEDIAN</v>
      </c>
      <c r="P313" s="188" t="str">
        <f>P$18</f>
        <v>MAX</v>
      </c>
      <c r="Q313" s="188" t="str">
        <f>Q$18</f>
        <v>MIN</v>
      </c>
    </row>
    <row r="314" spans="1:17">
      <c r="A314" s="21"/>
      <c r="B314" s="118" t="str">
        <f>B$19</f>
        <v>€m</v>
      </c>
      <c r="C314" s="119" t="str">
        <f>C$19</f>
        <v>Q1-24</v>
      </c>
      <c r="D314" s="241" t="str">
        <f>D$19</f>
        <v>Q1-24</v>
      </c>
      <c r="E314" s="119" t="str">
        <f>E$19</f>
        <v>Q1-24</v>
      </c>
      <c r="G314" s="284" t="str">
        <f>G$19</f>
        <v>(%)</v>
      </c>
      <c r="H314" s="119" t="str">
        <f>H$19</f>
        <v>€m</v>
      </c>
      <c r="I314" s="85"/>
      <c r="J314" s="284" t="str">
        <f>J$19</f>
        <v>(%)</v>
      </c>
      <c r="K314" s="119" t="str">
        <f>K$19</f>
        <v>€m</v>
      </c>
      <c r="L314" s="85"/>
      <c r="M314" s="188" t="str">
        <f>M$19</f>
        <v>#</v>
      </c>
      <c r="N314" s="119" t="str">
        <f>N$19</f>
        <v>1T24</v>
      </c>
      <c r="O314" s="119" t="str">
        <f>O$19</f>
        <v>1T24</v>
      </c>
      <c r="P314" s="119" t="str">
        <f>P$19</f>
        <v>1T24</v>
      </c>
      <c r="Q314" s="119" t="str">
        <f>Q$19</f>
        <v>1T24</v>
      </c>
    </row>
    <row r="315" spans="1:17">
      <c r="A315" s="21"/>
      <c r="B315" s="26"/>
      <c r="C315" s="85"/>
      <c r="D315" s="21"/>
      <c r="E315" s="85"/>
      <c r="G315" s="191"/>
      <c r="H315" s="85"/>
      <c r="I315" s="85"/>
      <c r="J315" s="191"/>
      <c r="K315" s="85"/>
      <c r="L315" s="85"/>
      <c r="M315" s="85"/>
      <c r="N315" s="85"/>
      <c r="O315" s="85"/>
      <c r="P315" s="85"/>
      <c r="Q315" s="85"/>
    </row>
    <row r="316" spans="1:17">
      <c r="A316" s="105" t="s">
        <v>319</v>
      </c>
      <c r="B316" s="39" t="s">
        <v>26</v>
      </c>
      <c r="C316" s="89">
        <v>833.54</v>
      </c>
      <c r="D316" s="196">
        <v>2.008</v>
      </c>
      <c r="E316" s="143">
        <f t="shared" ref="E316:E352" si="67">(C316-D316)</f>
        <v>831.53199999999993</v>
      </c>
      <c r="G316" s="256">
        <f>IF(ISERROR(C316/N316-1),IF($B$2="FR","ns","n.m."),IF(C316/N316-1&gt;100%,"x "&amp;(ROUND(C316/N316,1)),IF(C316/N316-1&lt;-100%,IF($B$2="FR","ns","n.m."),C316/N316-1)))</f>
        <v>5.7791878172588795E-2</v>
      </c>
      <c r="H316" s="257">
        <f>IFERROR(($C:$C-$N:$N),"N/A")</f>
        <v>45.539999999999964</v>
      </c>
      <c r="I316" s="224"/>
      <c r="J316" s="258">
        <f t="shared" ref="J316:J331" si="68">IF(ISERROR((C316-D316)/N316-1),IF($B$2="FR","ns","n.m."),IF((C316-D316)/N316-1&gt;100%,"x "&amp;(ROUND((C316-D316)/N316,1)),IF((C316-D316)/N316-1&lt;-100%,IF($B$2="FR","ns","n.m."),(C316-D316)/N316-1)))</f>
        <v>5.5243654822334953E-2</v>
      </c>
      <c r="K316" s="257">
        <f>IFERROR(($C:$C-$D:$D-$N:$N),"N/A")</f>
        <v>43.531999999999925</v>
      </c>
      <c r="L316" s="224"/>
      <c r="M316" s="259">
        <v>19</v>
      </c>
      <c r="N316" s="143">
        <v>788</v>
      </c>
      <c r="O316" s="143">
        <v>790</v>
      </c>
      <c r="P316" s="143">
        <v>838</v>
      </c>
      <c r="Q316" s="143">
        <v>698</v>
      </c>
    </row>
    <row r="317" spans="1:17">
      <c r="A317" s="107" t="s">
        <v>406</v>
      </c>
      <c r="B317" s="41" t="s">
        <v>321</v>
      </c>
      <c r="C317" s="145">
        <v>2.008</v>
      </c>
      <c r="D317" s="145">
        <v>2.008</v>
      </c>
      <c r="E317" s="145">
        <f>(C317-D317)</f>
        <v>0</v>
      </c>
      <c r="G317" s="260"/>
      <c r="H317" s="261"/>
      <c r="I317" s="105"/>
      <c r="J317" s="260"/>
      <c r="K317" s="261"/>
      <c r="L317" s="105"/>
      <c r="M317" s="262"/>
      <c r="N317" s="168"/>
      <c r="O317" s="168"/>
      <c r="P317" s="168"/>
      <c r="Q317" s="168"/>
    </row>
    <row r="318" spans="1:17">
      <c r="A318" s="21" t="s">
        <v>322</v>
      </c>
      <c r="B318" s="29" t="s">
        <v>28</v>
      </c>
      <c r="C318" s="72">
        <v>-384.29599999999999</v>
      </c>
      <c r="D318" s="219">
        <v>0</v>
      </c>
      <c r="E318" s="92">
        <f>(C318-D318-D319)</f>
        <v>-384.29599999999999</v>
      </c>
      <c r="G318" s="204">
        <f>IF(ISERROR(C318/N318-1),IF($B$2="FR","ns","n.m."),IF(C318/N318-1&gt;100%,"x "&amp;(ROUND(C318/N318,1)),IF(C318/N318-1&lt;-100%,IF($B$2="FR","ns","n.m."),C318/N318-1)))</f>
        <v>-3.2000000000000028E-2</v>
      </c>
      <c r="H318" s="205">
        <f>IFERROR(($C:$C-$N:$N),"N/A")</f>
        <v>12.704000000000008</v>
      </c>
      <c r="I318" s="85"/>
      <c r="J318" s="204">
        <f>IF(ISERROR(E318/N318-1),IF($B$2="FR","ns","n.m."),IF(E318/N318-1&gt;100%,"x "&amp;(ROUND(E318/N318,1)),IF(E318/N318-1&lt;-100%,IF(B2="FR","ns","n.m."),E318/N318-1)))</f>
        <v>-3.2000000000000028E-2</v>
      </c>
      <c r="K318" s="205">
        <f>IFERROR(($E:$E-$N:$N),"N/A")</f>
        <v>12.704000000000008</v>
      </c>
      <c r="L318" s="85"/>
      <c r="M318" s="264">
        <v>19</v>
      </c>
      <c r="N318" s="72">
        <v>-397</v>
      </c>
      <c r="O318" s="72">
        <v>-393</v>
      </c>
      <c r="P318" s="72">
        <v>-346</v>
      </c>
      <c r="Q318" s="72">
        <v>-472</v>
      </c>
    </row>
    <row r="319" spans="1:17">
      <c r="A319" s="177" t="s">
        <v>323</v>
      </c>
      <c r="B319" s="31" t="s">
        <v>30</v>
      </c>
      <c r="C319" s="96">
        <v>0</v>
      </c>
      <c r="D319" s="96">
        <v>0</v>
      </c>
      <c r="E319" s="96">
        <f t="shared" si="67"/>
        <v>0</v>
      </c>
      <c r="G319" s="206"/>
      <c r="H319" s="207"/>
      <c r="I319" s="21"/>
      <c r="J319" s="206"/>
      <c r="K319" s="207"/>
      <c r="L319" s="21"/>
      <c r="M319" s="214"/>
      <c r="N319" s="166"/>
      <c r="O319" s="166"/>
      <c r="P319" s="166"/>
      <c r="Q319" s="166"/>
    </row>
    <row r="320" spans="1:17">
      <c r="A320" s="21" t="s">
        <v>324</v>
      </c>
      <c r="B320" s="28" t="s">
        <v>32</v>
      </c>
      <c r="C320" s="74">
        <v>449.24400000000003</v>
      </c>
      <c r="D320" s="227">
        <v>2.008</v>
      </c>
      <c r="E320" s="74">
        <f t="shared" si="67"/>
        <v>447.23600000000005</v>
      </c>
      <c r="G320" s="202">
        <f t="shared" ref="G320:G331" si="69">IF(ISERROR(C320/N320-1),IF($B$2="FR","ns","n.m."),IF(C320/N320-1&gt;100%,"x "&amp;(ROUND(C320/N320,1)),IF(C320/N320-1&lt;-100%,IF($B$2="FR","ns","n.m."),C320/N320-1)))</f>
        <v>0.14896163682864461</v>
      </c>
      <c r="H320" s="203">
        <f>IFERROR(($C:$C-$N:$N),"N/A")</f>
        <v>58.244000000000028</v>
      </c>
      <c r="I320" s="85"/>
      <c r="J320" s="202">
        <f t="shared" si="68"/>
        <v>0.14382608695652177</v>
      </c>
      <c r="K320" s="203">
        <f>IFERROR(($C:$C-$D:$D-$N:$N),"N/A")</f>
        <v>56.236000000000047</v>
      </c>
      <c r="L320" s="85"/>
      <c r="M320" s="74">
        <v>19</v>
      </c>
      <c r="N320" s="74">
        <v>391</v>
      </c>
      <c r="O320" s="74">
        <v>394</v>
      </c>
      <c r="P320" s="74">
        <v>450</v>
      </c>
      <c r="Q320" s="74">
        <v>315</v>
      </c>
    </row>
    <row r="321" spans="1:17">
      <c r="A321" s="21" t="s">
        <v>325</v>
      </c>
      <c r="B321" s="29" t="s">
        <v>34</v>
      </c>
      <c r="C321" s="72">
        <v>35.957999999999998</v>
      </c>
      <c r="D321" s="219">
        <v>0</v>
      </c>
      <c r="E321" s="72">
        <f t="shared" si="67"/>
        <v>35.957999999999998</v>
      </c>
      <c r="G321" s="204" t="str">
        <f t="shared" si="69"/>
        <v>n.m.</v>
      </c>
      <c r="H321" s="205">
        <f>IFERROR(($C:$C-$N:$N),"N/A")</f>
        <v>104.958</v>
      </c>
      <c r="I321" s="85"/>
      <c r="J321" s="204" t="str">
        <f t="shared" si="68"/>
        <v>n.m.</v>
      </c>
      <c r="K321" s="205">
        <f>IFERROR(($C:$C-$D:$D-$N:$N),"N/A")</f>
        <v>104.958</v>
      </c>
      <c r="L321" s="85"/>
      <c r="M321" s="264">
        <v>19</v>
      </c>
      <c r="N321" s="72">
        <v>-69</v>
      </c>
      <c r="O321" s="72">
        <v>-61</v>
      </c>
      <c r="P321" s="72">
        <v>-20</v>
      </c>
      <c r="Q321" s="72">
        <v>-163</v>
      </c>
    </row>
    <row r="322" spans="1:17">
      <c r="A322" s="177" t="s">
        <v>326</v>
      </c>
      <c r="B322" s="31" t="s">
        <v>36</v>
      </c>
      <c r="C322" s="96">
        <v>0</v>
      </c>
      <c r="D322" s="96">
        <v>0</v>
      </c>
      <c r="E322" s="96">
        <f t="shared" si="67"/>
        <v>0</v>
      </c>
      <c r="G322" s="206"/>
      <c r="H322" s="207"/>
      <c r="I322" s="21"/>
      <c r="J322" s="206"/>
      <c r="K322" s="207"/>
      <c r="L322" s="21"/>
      <c r="M322" s="214"/>
      <c r="N322" s="166"/>
      <c r="O322" s="166"/>
      <c r="P322" s="166"/>
      <c r="Q322" s="166"/>
    </row>
    <row r="323" spans="1:17">
      <c r="A323" s="21" t="s">
        <v>327</v>
      </c>
      <c r="B323" s="29" t="s">
        <v>38</v>
      </c>
      <c r="C323" s="72">
        <v>-2E-3</v>
      </c>
      <c r="D323" s="219">
        <v>0</v>
      </c>
      <c r="E323" s="72">
        <f t="shared" si="67"/>
        <v>-2E-3</v>
      </c>
      <c r="G323" s="204" t="str">
        <f t="shared" si="69"/>
        <v>n.m.</v>
      </c>
      <c r="H323" s="205">
        <f t="shared" ref="H323:H331" si="70">IFERROR(($C:$C-$N:$N),"N/A")</f>
        <v>-2E-3</v>
      </c>
      <c r="I323" s="85"/>
      <c r="J323" s="204" t="str">
        <f t="shared" si="68"/>
        <v>n.m.</v>
      </c>
      <c r="K323" s="205">
        <f t="shared" ref="K323:K331" si="71">IFERROR(($C:$C-$D:$D-$N:$N),"N/A")</f>
        <v>-2E-3</v>
      </c>
      <c r="L323" s="85"/>
      <c r="M323" s="72">
        <v>19</v>
      </c>
      <c r="N323" s="72">
        <v>0</v>
      </c>
      <c r="O323" s="72">
        <v>0</v>
      </c>
      <c r="P323" s="72">
        <v>0</v>
      </c>
      <c r="Q323" s="72">
        <v>-1</v>
      </c>
    </row>
    <row r="324" spans="1:17">
      <c r="A324" s="21" t="s">
        <v>328</v>
      </c>
      <c r="B324" s="29" t="s">
        <v>40</v>
      </c>
      <c r="C324" s="72">
        <v>0.185</v>
      </c>
      <c r="D324" s="219">
        <v>0</v>
      </c>
      <c r="E324" s="72">
        <f t="shared" si="67"/>
        <v>0.185</v>
      </c>
      <c r="G324" s="204" t="str">
        <f t="shared" si="69"/>
        <v>n.m.</v>
      </c>
      <c r="H324" s="205">
        <f t="shared" si="70"/>
        <v>0.185</v>
      </c>
      <c r="I324" s="85"/>
      <c r="J324" s="204" t="str">
        <f t="shared" si="68"/>
        <v>n.m.</v>
      </c>
      <c r="K324" s="205">
        <f t="shared" si="71"/>
        <v>0.185</v>
      </c>
      <c r="L324" s="85"/>
      <c r="M324" s="72">
        <v>19</v>
      </c>
      <c r="N324" s="72">
        <v>0</v>
      </c>
      <c r="O324" s="72">
        <v>0</v>
      </c>
      <c r="P324" s="72">
        <v>0</v>
      </c>
      <c r="Q324" s="72">
        <v>0</v>
      </c>
    </row>
    <row r="325" spans="1:17">
      <c r="A325" s="21" t="s">
        <v>329</v>
      </c>
      <c r="B325" s="29" t="s">
        <v>42</v>
      </c>
      <c r="C325" s="72">
        <v>0</v>
      </c>
      <c r="D325" s="219">
        <v>0</v>
      </c>
      <c r="E325" s="72">
        <f t="shared" si="67"/>
        <v>0</v>
      </c>
      <c r="G325" s="204" t="str">
        <f t="shared" si="69"/>
        <v>n.m.</v>
      </c>
      <c r="H325" s="205">
        <f t="shared" si="70"/>
        <v>0</v>
      </c>
      <c r="I325" s="85"/>
      <c r="J325" s="204" t="str">
        <f t="shared" si="68"/>
        <v>n.m.</v>
      </c>
      <c r="K325" s="205">
        <f t="shared" si="71"/>
        <v>0</v>
      </c>
      <c r="L325" s="85"/>
      <c r="M325" s="72">
        <v>19</v>
      </c>
      <c r="N325" s="72">
        <v>0</v>
      </c>
      <c r="O325" s="72">
        <v>0</v>
      </c>
      <c r="P325" s="72">
        <v>0</v>
      </c>
      <c r="Q325" s="72">
        <v>0</v>
      </c>
    </row>
    <row r="326" spans="1:17">
      <c r="A326" s="21" t="s">
        <v>330</v>
      </c>
      <c r="B326" s="28" t="s">
        <v>44</v>
      </c>
      <c r="C326" s="74">
        <v>485.38499999999999</v>
      </c>
      <c r="D326" s="227">
        <v>2.008</v>
      </c>
      <c r="E326" s="74">
        <f t="shared" si="67"/>
        <v>483.37700000000001</v>
      </c>
      <c r="G326" s="202">
        <f t="shared" si="69"/>
        <v>0.50740683229813666</v>
      </c>
      <c r="H326" s="203">
        <f t="shared" si="70"/>
        <v>163.38499999999999</v>
      </c>
      <c r="I326" s="85"/>
      <c r="J326" s="202">
        <f t="shared" si="68"/>
        <v>0.50117080745341624</v>
      </c>
      <c r="K326" s="203">
        <f t="shared" si="71"/>
        <v>161.37700000000001</v>
      </c>
      <c r="L326" s="85"/>
      <c r="M326" s="74">
        <v>19</v>
      </c>
      <c r="N326" s="74">
        <v>322</v>
      </c>
      <c r="O326" s="74">
        <v>325</v>
      </c>
      <c r="P326" s="74">
        <v>430</v>
      </c>
      <c r="Q326" s="74">
        <v>185</v>
      </c>
    </row>
    <row r="327" spans="1:17">
      <c r="A327" s="21" t="s">
        <v>331</v>
      </c>
      <c r="B327" s="29" t="s">
        <v>46</v>
      </c>
      <c r="C327" s="72">
        <v>-105.11499999999999</v>
      </c>
      <c r="D327" s="219">
        <v>-0.51900000000000002</v>
      </c>
      <c r="E327" s="72">
        <f t="shared" si="67"/>
        <v>-104.59599999999999</v>
      </c>
      <c r="G327" s="204">
        <f t="shared" si="69"/>
        <v>0.23664705882352943</v>
      </c>
      <c r="H327" s="205">
        <f t="shared" si="70"/>
        <v>-20.114999999999995</v>
      </c>
      <c r="I327" s="85"/>
      <c r="J327" s="204">
        <f t="shared" si="68"/>
        <v>0.23054117647058803</v>
      </c>
      <c r="K327" s="205">
        <f t="shared" si="71"/>
        <v>-19.595999999999989</v>
      </c>
      <c r="L327" s="85"/>
      <c r="M327" s="72">
        <v>19</v>
      </c>
      <c r="N327" s="72">
        <v>-85</v>
      </c>
      <c r="O327" s="72">
        <v>-83</v>
      </c>
      <c r="P327" s="72">
        <v>-46</v>
      </c>
      <c r="Q327" s="72">
        <v>-122</v>
      </c>
    </row>
    <row r="328" spans="1:17">
      <c r="A328" s="21" t="s">
        <v>332</v>
      </c>
      <c r="B328" s="29" t="s">
        <v>48</v>
      </c>
      <c r="C328" s="72">
        <v>0</v>
      </c>
      <c r="D328" s="219">
        <v>0</v>
      </c>
      <c r="E328" s="72">
        <f t="shared" si="67"/>
        <v>0</v>
      </c>
      <c r="G328" s="204" t="str">
        <f t="shared" si="69"/>
        <v>n.m.</v>
      </c>
      <c r="H328" s="205">
        <f t="shared" si="70"/>
        <v>0</v>
      </c>
      <c r="I328" s="85"/>
      <c r="J328" s="204" t="str">
        <f t="shared" si="68"/>
        <v>n.m.</v>
      </c>
      <c r="K328" s="205">
        <f t="shared" si="71"/>
        <v>0</v>
      </c>
      <c r="L328" s="85"/>
      <c r="M328" s="72">
        <v>17</v>
      </c>
      <c r="N328" s="72">
        <v>0</v>
      </c>
      <c r="O328" s="72">
        <v>0</v>
      </c>
      <c r="P328" s="72">
        <v>0</v>
      </c>
      <c r="Q328" s="72">
        <v>0</v>
      </c>
    </row>
    <row r="329" spans="1:17">
      <c r="A329" s="21" t="s">
        <v>333</v>
      </c>
      <c r="B329" s="28" t="s">
        <v>50</v>
      </c>
      <c r="C329" s="74">
        <v>380.27</v>
      </c>
      <c r="D329" s="227">
        <v>1.4889999999999999</v>
      </c>
      <c r="E329" s="74">
        <f t="shared" si="67"/>
        <v>378.78100000000001</v>
      </c>
      <c r="G329" s="202">
        <f t="shared" si="69"/>
        <v>0.60451476793248937</v>
      </c>
      <c r="H329" s="203">
        <f t="shared" si="70"/>
        <v>143.26999999999998</v>
      </c>
      <c r="I329" s="85"/>
      <c r="J329" s="202">
        <f t="shared" si="68"/>
        <v>0.59823206751054858</v>
      </c>
      <c r="K329" s="203">
        <f t="shared" si="71"/>
        <v>141.78100000000001</v>
      </c>
      <c r="L329" s="85"/>
      <c r="M329" s="74">
        <v>19</v>
      </c>
      <c r="N329" s="74">
        <v>237</v>
      </c>
      <c r="O329" s="74">
        <v>245</v>
      </c>
      <c r="P329" s="74">
        <v>323</v>
      </c>
      <c r="Q329" s="74">
        <v>132</v>
      </c>
    </row>
    <row r="330" spans="1:17">
      <c r="A330" s="21" t="s">
        <v>334</v>
      </c>
      <c r="B330" s="29" t="s">
        <v>52</v>
      </c>
      <c r="C330" s="72">
        <v>-9.125</v>
      </c>
      <c r="D330" s="219">
        <v>-3.3226594277228683E-2</v>
      </c>
      <c r="E330" s="72">
        <f t="shared" si="67"/>
        <v>-9.0917734057227708</v>
      </c>
      <c r="G330" s="204">
        <f t="shared" si="69"/>
        <v>0.82499999999999996</v>
      </c>
      <c r="H330" s="205">
        <f t="shared" si="70"/>
        <v>-4.125</v>
      </c>
      <c r="I330" s="85"/>
      <c r="J330" s="204">
        <f t="shared" si="68"/>
        <v>0.81835468114455412</v>
      </c>
      <c r="K330" s="205">
        <f t="shared" si="71"/>
        <v>-4.0917734057227708</v>
      </c>
      <c r="L330" s="85"/>
      <c r="M330" s="72">
        <v>19</v>
      </c>
      <c r="N330" s="72">
        <v>-5</v>
      </c>
      <c r="O330" s="72">
        <v>-5</v>
      </c>
      <c r="P330" s="72">
        <v>2</v>
      </c>
      <c r="Q330" s="72">
        <v>-9</v>
      </c>
    </row>
    <row r="331" spans="1:17">
      <c r="A331" s="21" t="s">
        <v>335</v>
      </c>
      <c r="B331" s="36" t="s">
        <v>54</v>
      </c>
      <c r="C331" s="75">
        <v>371.14499999999998</v>
      </c>
      <c r="D331" s="228">
        <v>1.4557734057227711</v>
      </c>
      <c r="E331" s="75">
        <f>(C331-D331)</f>
        <v>369.68922659427722</v>
      </c>
      <c r="G331" s="208">
        <f t="shared" si="69"/>
        <v>0.59976293103448275</v>
      </c>
      <c r="H331" s="209">
        <f t="shared" si="70"/>
        <v>139.14499999999998</v>
      </c>
      <c r="I331" s="85"/>
      <c r="J331" s="208">
        <f t="shared" si="68"/>
        <v>0.59348804566498803</v>
      </c>
      <c r="K331" s="209">
        <f t="shared" si="71"/>
        <v>137.68922659427722</v>
      </c>
      <c r="L331" s="85"/>
      <c r="M331" s="75">
        <v>19</v>
      </c>
      <c r="N331" s="75">
        <v>232</v>
      </c>
      <c r="O331" s="75">
        <v>241</v>
      </c>
      <c r="P331" s="75">
        <v>317</v>
      </c>
      <c r="Q331" s="75">
        <v>134</v>
      </c>
    </row>
    <row r="332" spans="1:17">
      <c r="A332" s="21"/>
      <c r="C332" s="159"/>
      <c r="D332" s="242"/>
      <c r="E332" s="159"/>
      <c r="G332" s="191"/>
      <c r="H332" s="85"/>
      <c r="I332" s="85"/>
      <c r="J332" s="191"/>
      <c r="K332" s="85"/>
      <c r="L332" s="85"/>
      <c r="M332" s="159"/>
      <c r="N332" s="159"/>
      <c r="O332" s="159"/>
      <c r="P332" s="159"/>
      <c r="Q332" s="159"/>
    </row>
    <row r="333" spans="1:17" ht="16.5" thickBot="1">
      <c r="A333" s="21"/>
      <c r="B333" s="116" t="s">
        <v>337</v>
      </c>
      <c r="C333" s="121"/>
      <c r="D333" s="243"/>
      <c r="E333" s="121"/>
      <c r="G333" s="285"/>
      <c r="H333" s="121"/>
      <c r="I333" s="121"/>
      <c r="J333" s="285"/>
      <c r="K333" s="121"/>
      <c r="L333" s="121"/>
      <c r="M333" s="121"/>
      <c r="N333" s="121"/>
      <c r="O333" s="121"/>
      <c r="P333" s="121"/>
      <c r="Q333" s="121"/>
    </row>
    <row r="334" spans="1:17" ht="15.75">
      <c r="A334" s="21"/>
      <c r="B334" s="187"/>
      <c r="C334" s="244"/>
      <c r="D334" s="245"/>
      <c r="E334" s="244"/>
      <c r="G334" s="286"/>
      <c r="H334" s="244"/>
      <c r="I334" s="244"/>
      <c r="J334" s="286"/>
      <c r="K334" s="244"/>
      <c r="L334" s="244"/>
      <c r="M334" s="244"/>
      <c r="N334" s="244"/>
      <c r="O334" s="244"/>
      <c r="P334" s="244"/>
      <c r="Q334" s="244"/>
    </row>
    <row r="335" spans="1:17">
      <c r="A335" s="21"/>
      <c r="B335" s="188"/>
      <c r="C335" s="188" t="str">
        <f>C$18</f>
        <v>Stated</v>
      </c>
      <c r="D335" s="240" t="str">
        <f>D$18</f>
        <v>Specific items</v>
      </c>
      <c r="E335" s="188" t="str">
        <f>E$18</f>
        <v>Underlying</v>
      </c>
      <c r="G335" s="282" t="str">
        <f>G$18</f>
        <v>Stated vs. MEAN</v>
      </c>
      <c r="H335" s="283"/>
      <c r="I335" s="85"/>
      <c r="J335" s="282" t="str">
        <f>J$18</f>
        <v>Underlying vs. MEAN</v>
      </c>
      <c r="K335" s="283"/>
      <c r="L335" s="85"/>
      <c r="M335" s="79"/>
      <c r="N335" s="119" t="str">
        <f>N$18</f>
        <v>MEAN</v>
      </c>
      <c r="O335" s="188" t="str">
        <f>O$18</f>
        <v>MEDIAN</v>
      </c>
      <c r="P335" s="188" t="str">
        <f>P$18</f>
        <v>MAX</v>
      </c>
      <c r="Q335" s="188" t="str">
        <f>Q$18</f>
        <v>MIN</v>
      </c>
    </row>
    <row r="336" spans="1:17">
      <c r="A336" s="21"/>
      <c r="B336" s="118" t="str">
        <f>B$19</f>
        <v>€m</v>
      </c>
      <c r="C336" s="119" t="str">
        <f>C$19</f>
        <v>Q1-24</v>
      </c>
      <c r="D336" s="241" t="str">
        <f>D$19</f>
        <v>Q1-24</v>
      </c>
      <c r="E336" s="119" t="str">
        <f>E$19</f>
        <v>Q1-24</v>
      </c>
      <c r="G336" s="284" t="str">
        <f>G$19</f>
        <v>(%)</v>
      </c>
      <c r="H336" s="119" t="str">
        <f>H$19</f>
        <v>€m</v>
      </c>
      <c r="I336" s="85"/>
      <c r="J336" s="284" t="str">
        <f>J$19</f>
        <v>(%)</v>
      </c>
      <c r="K336" s="119" t="str">
        <f>K$19</f>
        <v>€m</v>
      </c>
      <c r="L336" s="85"/>
      <c r="M336" s="188" t="str">
        <f>M$19</f>
        <v>#</v>
      </c>
      <c r="N336" s="119" t="str">
        <f>N$19</f>
        <v>1T24</v>
      </c>
      <c r="O336" s="119" t="str">
        <f>O$19</f>
        <v>1T24</v>
      </c>
      <c r="P336" s="119" t="str">
        <f>P$19</f>
        <v>1T24</v>
      </c>
      <c r="Q336" s="119" t="str">
        <f>Q$19</f>
        <v>1T24</v>
      </c>
    </row>
    <row r="337" spans="1:17">
      <c r="A337" s="21"/>
      <c r="B337" s="26"/>
      <c r="C337" s="85"/>
      <c r="D337" s="21"/>
      <c r="E337" s="85"/>
      <c r="G337" s="191"/>
      <c r="H337" s="85"/>
      <c r="I337" s="85"/>
      <c r="J337" s="191"/>
      <c r="K337" s="85"/>
      <c r="L337" s="85"/>
      <c r="M337" s="85"/>
      <c r="N337" s="85"/>
      <c r="O337" s="85"/>
      <c r="P337" s="85"/>
      <c r="Q337" s="85"/>
    </row>
    <row r="338" spans="1:17">
      <c r="A338" s="105" t="s">
        <v>338</v>
      </c>
      <c r="B338" s="39" t="s">
        <v>26</v>
      </c>
      <c r="C338" s="89">
        <v>924.58299999999997</v>
      </c>
      <c r="D338" s="196">
        <v>5.3520000000000003</v>
      </c>
      <c r="E338" s="143">
        <f t="shared" si="67"/>
        <v>919.23099999999999</v>
      </c>
      <c r="G338" s="256">
        <f>IF(ISERROR(C338/N338-1),IF($B$2="FR","ns","n.m."),IF(C338/N338-1&gt;100%,"x "&amp;(ROUND(C338/N338,1)),IF(C338/N338-1&lt;-100%,IF($B$2="FR","ns","n.m."),C338/N338-1)))</f>
        <v>0.10332100238663489</v>
      </c>
      <c r="H338" s="257">
        <f>IFERROR(($C:$C-$N:$N),"N/A")</f>
        <v>86.58299999999997</v>
      </c>
      <c r="I338" s="224"/>
      <c r="J338" s="258">
        <f>IF(ISERROR((C338-D338)/N338-1),IF($B$2="FR","ns","n.m."),IF((C338-D338)/N338-1&gt;100%,"x "&amp;(ROUND((C338-D338)/N338,1)),IF((C338-D338)/N338-1&lt;-100%,IF($B$2="FR","ns","n.m."),(C338-D338)/N338-1)))</f>
        <v>9.6934367541766209E-2</v>
      </c>
      <c r="K338" s="257">
        <f>IFERROR(($C:$C-$D:$D-$N:$N),"N/A")</f>
        <v>81.230999999999995</v>
      </c>
      <c r="L338" s="224"/>
      <c r="M338" s="259">
        <v>19</v>
      </c>
      <c r="N338" s="143">
        <v>838</v>
      </c>
      <c r="O338" s="143">
        <v>835</v>
      </c>
      <c r="P338" s="143">
        <v>934</v>
      </c>
      <c r="Q338" s="143">
        <v>611</v>
      </c>
    </row>
    <row r="339" spans="1:17">
      <c r="A339" s="107" t="s">
        <v>339</v>
      </c>
      <c r="B339" s="41" t="s">
        <v>340</v>
      </c>
      <c r="C339" s="145">
        <v>5.3520000000000003</v>
      </c>
      <c r="D339" s="145">
        <v>5.3520000000000003</v>
      </c>
      <c r="E339" s="145">
        <f t="shared" si="67"/>
        <v>0</v>
      </c>
      <c r="G339" s="260" t="str">
        <f t="shared" ref="G339:G353" si="72">IF(ISERROR(C339/N339-1),IF($B$2="FR","ns","n.m."),IF(C339/N339-1&gt;100%,"x "&amp;(ROUND(C339/N339,1)),IF(C339/N339-1&lt;-100%,IF($B$2="FR","ns","n.m."),C339/N339-1)))</f>
        <v>n.m.</v>
      </c>
      <c r="H339" s="261">
        <f>IFERROR(($C:$C-$N:$N),"N/A")</f>
        <v>5.3520000000000003</v>
      </c>
      <c r="I339" s="105"/>
      <c r="J339" s="260" t="str">
        <f>IF(ISERROR((C339-D339)/N339-1),IF($B$2="FR","ns","n.m."),IF((C339-D339)/N339-1&gt;100%,"x "&amp;(ROUND((C339-D339)/N339,1)),IF((C339-D339)/N339-1&lt;-100%,IF($B$2="FR","ns","n.m."),(C339-D339)/N339-1)))</f>
        <v>n.m.</v>
      </c>
      <c r="K339" s="261">
        <f>IFERROR(($C:$C-$D:$D-$N:$N),"N/A")</f>
        <v>0</v>
      </c>
      <c r="L339" s="105"/>
      <c r="M339" s="262"/>
      <c r="N339" s="168"/>
      <c r="O339" s="168"/>
      <c r="P339" s="168"/>
      <c r="Q339" s="168"/>
    </row>
    <row r="340" spans="1:17">
      <c r="A340" s="21" t="s">
        <v>341</v>
      </c>
      <c r="B340" s="29" t="s">
        <v>28</v>
      </c>
      <c r="C340" s="72">
        <v>-538.46799999999996</v>
      </c>
      <c r="D340" s="219">
        <v>0</v>
      </c>
      <c r="E340" s="92">
        <f>(C340-D340-D341)</f>
        <v>-538.46799999999996</v>
      </c>
      <c r="G340" s="204">
        <f>IF(ISERROR(C340/N340-1),IF($B$2="FR","ns","n.m."),IF(C340/N340-1&gt;100%,"x "&amp;(ROUND(C340/N340,1)),IF(C340/N340-1&lt;-100%,IF($B$2="FR","ns","n.m."),C340/N340-1)))</f>
        <v>-4.0163992869875265E-2</v>
      </c>
      <c r="H340" s="205">
        <f>IFERROR(($C:$C-$N:$N),"N/A")</f>
        <v>22.532000000000039</v>
      </c>
      <c r="I340" s="85"/>
      <c r="J340" s="204">
        <f>IF(ISERROR(E340/N340-1),IF($B$2="FR","ns","n.m."),IF(E340/N340-1&gt;100%,"x "&amp;(ROUND(E340/N340,1)),IF(E340/N340-1&lt;-100%,IF(B2="FR","ns","n.m."),E340/N340-1)))</f>
        <v>-4.0163992869875265E-2</v>
      </c>
      <c r="K340" s="205">
        <f>IFERROR(($E:$E-$N:$N),"N/A")</f>
        <v>22.532000000000039</v>
      </c>
      <c r="L340" s="85"/>
      <c r="M340" s="264">
        <v>19</v>
      </c>
      <c r="N340" s="72">
        <v>-561</v>
      </c>
      <c r="O340" s="72">
        <v>-550</v>
      </c>
      <c r="P340" s="72">
        <v>-477</v>
      </c>
      <c r="Q340" s="72">
        <v>-686</v>
      </c>
    </row>
    <row r="341" spans="1:17">
      <c r="A341" s="177" t="s">
        <v>342</v>
      </c>
      <c r="B341" s="31" t="s">
        <v>30</v>
      </c>
      <c r="C341" s="96">
        <v>0</v>
      </c>
      <c r="D341" s="96">
        <v>0</v>
      </c>
      <c r="E341" s="96">
        <f>(C341-D341)</f>
        <v>0</v>
      </c>
      <c r="G341" s="206"/>
      <c r="H341" s="207"/>
      <c r="I341" s="21"/>
      <c r="J341" s="206"/>
      <c r="K341" s="207"/>
      <c r="L341" s="21"/>
      <c r="M341" s="214"/>
      <c r="N341" s="166"/>
      <c r="O341" s="166"/>
      <c r="P341" s="166"/>
      <c r="Q341" s="166"/>
    </row>
    <row r="342" spans="1:17">
      <c r="A342" s="21" t="s">
        <v>343</v>
      </c>
      <c r="B342" s="28" t="s">
        <v>32</v>
      </c>
      <c r="C342" s="74">
        <v>386.11500000000001</v>
      </c>
      <c r="D342" s="227">
        <v>5.3520000000000003</v>
      </c>
      <c r="E342" s="74">
        <f t="shared" si="67"/>
        <v>380.76300000000003</v>
      </c>
      <c r="G342" s="202">
        <f t="shared" si="72"/>
        <v>0.39391696750902527</v>
      </c>
      <c r="H342" s="203">
        <f>IFERROR(($C:$C-$N:$N),"N/A")</f>
        <v>109.11500000000001</v>
      </c>
      <c r="I342" s="85"/>
      <c r="J342" s="202">
        <f t="shared" ref="J342:J353" si="73">IF(ISERROR((C342-D342)/N342-1),IF($B$2="FR","ns","n.m."),IF((C342-D342)/N342-1&gt;100%,"x "&amp;(ROUND((C342-D342)/N342,1)),IF((C342-D342)/N342-1&lt;-100%,IF($B$2="FR","ns","n.m."),(C342-D342)/N342-1)))</f>
        <v>0.37459566787003618</v>
      </c>
      <c r="K342" s="203">
        <f>IFERROR(($C:$C-$D:$D-$N:$N),"N/A")</f>
        <v>103.76300000000003</v>
      </c>
      <c r="L342" s="85"/>
      <c r="M342" s="74">
        <v>19</v>
      </c>
      <c r="N342" s="74">
        <v>277</v>
      </c>
      <c r="O342" s="74">
        <v>270</v>
      </c>
      <c r="P342" s="74">
        <v>422</v>
      </c>
      <c r="Q342" s="74">
        <v>134</v>
      </c>
    </row>
    <row r="343" spans="1:17">
      <c r="A343" s="21" t="s">
        <v>344</v>
      </c>
      <c r="B343" s="29" t="s">
        <v>34</v>
      </c>
      <c r="C343" s="72">
        <v>0.65700000000000003</v>
      </c>
      <c r="D343" s="219">
        <v>0</v>
      </c>
      <c r="E343" s="72">
        <f>(C343-D343)</f>
        <v>0.65700000000000003</v>
      </c>
      <c r="G343" s="204" t="str">
        <f t="shared" si="72"/>
        <v>n.m.</v>
      </c>
      <c r="H343" s="205">
        <f>IFERROR(($C:$C-$N:$N),"N/A")</f>
        <v>5.657</v>
      </c>
      <c r="I343" s="85"/>
      <c r="J343" s="204" t="str">
        <f t="shared" si="73"/>
        <v>n.m.</v>
      </c>
      <c r="K343" s="205">
        <f>IFERROR(($C:$C-$D:$D-$N:$N),"N/A")</f>
        <v>5.657</v>
      </c>
      <c r="L343" s="85"/>
      <c r="M343" s="264">
        <v>19</v>
      </c>
      <c r="N343" s="72">
        <v>-5</v>
      </c>
      <c r="O343" s="72">
        <v>-5</v>
      </c>
      <c r="P343" s="72">
        <v>5</v>
      </c>
      <c r="Q343" s="72">
        <v>-12</v>
      </c>
    </row>
    <row r="344" spans="1:17">
      <c r="A344" s="177" t="s">
        <v>345</v>
      </c>
      <c r="B344" s="31" t="s">
        <v>36</v>
      </c>
      <c r="C344" s="96">
        <v>0</v>
      </c>
      <c r="D344" s="96">
        <v>0</v>
      </c>
      <c r="E344" s="96">
        <f>(C344-D344)</f>
        <v>0</v>
      </c>
      <c r="G344" s="206"/>
      <c r="H344" s="207"/>
      <c r="I344" s="21"/>
      <c r="J344" s="206"/>
      <c r="K344" s="207"/>
      <c r="L344" s="21"/>
      <c r="M344" s="214"/>
      <c r="N344" s="166"/>
      <c r="O344" s="166"/>
      <c r="P344" s="166"/>
      <c r="Q344" s="166"/>
    </row>
    <row r="345" spans="1:17">
      <c r="A345" s="21" t="s">
        <v>346</v>
      </c>
      <c r="B345" s="29" t="s">
        <v>38</v>
      </c>
      <c r="C345" s="72">
        <v>0</v>
      </c>
      <c r="D345" s="219">
        <v>0</v>
      </c>
      <c r="E345" s="72">
        <f t="shared" si="67"/>
        <v>0</v>
      </c>
      <c r="G345" s="204" t="str">
        <f t="shared" si="72"/>
        <v>n.m.</v>
      </c>
      <c r="H345" s="205">
        <f t="shared" ref="H345:H353" si="74">IFERROR(($C:$C-$N:$N),"N/A")</f>
        <v>0</v>
      </c>
      <c r="I345" s="85"/>
      <c r="J345" s="204" t="str">
        <f t="shared" si="73"/>
        <v>n.m.</v>
      </c>
      <c r="K345" s="205">
        <f t="shared" ref="K345:K353" si="75">IFERROR(($C:$C-$D:$D-$N:$N),"N/A")</f>
        <v>0</v>
      </c>
      <c r="L345" s="85"/>
      <c r="M345" s="72">
        <v>19</v>
      </c>
      <c r="N345" s="72">
        <v>0</v>
      </c>
      <c r="O345" s="72">
        <v>0</v>
      </c>
      <c r="P345" s="72">
        <v>0</v>
      </c>
      <c r="Q345" s="72">
        <v>0</v>
      </c>
    </row>
    <row r="346" spans="1:17">
      <c r="A346" s="21" t="s">
        <v>347</v>
      </c>
      <c r="B346" s="29" t="s">
        <v>40</v>
      </c>
      <c r="C346" s="72">
        <v>0.12</v>
      </c>
      <c r="D346" s="219">
        <v>0</v>
      </c>
      <c r="E346" s="72">
        <f t="shared" si="67"/>
        <v>0.12</v>
      </c>
      <c r="G346" s="204" t="str">
        <f t="shared" si="72"/>
        <v>n.m.</v>
      </c>
      <c r="H346" s="205">
        <f t="shared" si="74"/>
        <v>0.12</v>
      </c>
      <c r="I346" s="85"/>
      <c r="J346" s="204" t="str">
        <f t="shared" si="73"/>
        <v>n.m.</v>
      </c>
      <c r="K346" s="205">
        <f t="shared" si="75"/>
        <v>0.12</v>
      </c>
      <c r="L346" s="85"/>
      <c r="M346" s="72">
        <v>19</v>
      </c>
      <c r="N346" s="72">
        <v>0</v>
      </c>
      <c r="O346" s="72">
        <v>0</v>
      </c>
      <c r="P346" s="72">
        <v>0</v>
      </c>
      <c r="Q346" s="72">
        <v>0</v>
      </c>
    </row>
    <row r="347" spans="1:17">
      <c r="A347" s="21" t="s">
        <v>348</v>
      </c>
      <c r="B347" s="29" t="s">
        <v>42</v>
      </c>
      <c r="C347" s="72">
        <v>0</v>
      </c>
      <c r="D347" s="219">
        <v>0</v>
      </c>
      <c r="E347" s="72">
        <f t="shared" si="67"/>
        <v>0</v>
      </c>
      <c r="G347" s="204" t="str">
        <f t="shared" si="72"/>
        <v>n.m.</v>
      </c>
      <c r="H347" s="205">
        <f t="shared" si="74"/>
        <v>0</v>
      </c>
      <c r="I347" s="85"/>
      <c r="J347" s="204" t="str">
        <f t="shared" si="73"/>
        <v>n.m.</v>
      </c>
      <c r="K347" s="205">
        <f t="shared" si="75"/>
        <v>0</v>
      </c>
      <c r="L347" s="85"/>
      <c r="M347" s="72">
        <v>19</v>
      </c>
      <c r="N347" s="72">
        <v>0</v>
      </c>
      <c r="O347" s="72">
        <v>0</v>
      </c>
      <c r="P347" s="72">
        <v>0</v>
      </c>
      <c r="Q347" s="72">
        <v>0</v>
      </c>
    </row>
    <row r="348" spans="1:17">
      <c r="A348" s="21" t="s">
        <v>349</v>
      </c>
      <c r="B348" s="28" t="s">
        <v>44</v>
      </c>
      <c r="C348" s="74">
        <v>386.892</v>
      </c>
      <c r="D348" s="227">
        <v>5.3520000000000003</v>
      </c>
      <c r="E348" s="74">
        <f t="shared" si="67"/>
        <v>381.54</v>
      </c>
      <c r="G348" s="202">
        <f t="shared" si="72"/>
        <v>0.42239705882352929</v>
      </c>
      <c r="H348" s="203">
        <f t="shared" si="74"/>
        <v>114.892</v>
      </c>
      <c r="I348" s="85"/>
      <c r="J348" s="202">
        <f t="shared" si="73"/>
        <v>0.40272058823529422</v>
      </c>
      <c r="K348" s="203">
        <f t="shared" si="75"/>
        <v>109.54000000000002</v>
      </c>
      <c r="L348" s="85"/>
      <c r="M348" s="74">
        <v>19</v>
      </c>
      <c r="N348" s="74">
        <v>272</v>
      </c>
      <c r="O348" s="74">
        <v>265</v>
      </c>
      <c r="P348" s="74">
        <v>417</v>
      </c>
      <c r="Q348" s="74">
        <v>129</v>
      </c>
    </row>
    <row r="349" spans="1:17">
      <c r="A349" s="21" t="s">
        <v>350</v>
      </c>
      <c r="B349" s="29" t="s">
        <v>46</v>
      </c>
      <c r="C349" s="72">
        <v>-100.00700000000001</v>
      </c>
      <c r="D349" s="219">
        <v>-1.3819999999999999</v>
      </c>
      <c r="E349" s="72">
        <f t="shared" si="67"/>
        <v>-98.625</v>
      </c>
      <c r="G349" s="204">
        <f t="shared" si="72"/>
        <v>0.35144594594594603</v>
      </c>
      <c r="H349" s="205">
        <f t="shared" si="74"/>
        <v>-26.007000000000005</v>
      </c>
      <c r="I349" s="85"/>
      <c r="J349" s="204">
        <f t="shared" si="73"/>
        <v>0.33277027027027017</v>
      </c>
      <c r="K349" s="205">
        <f t="shared" si="75"/>
        <v>-24.625</v>
      </c>
      <c r="L349" s="85"/>
      <c r="M349" s="72">
        <v>19</v>
      </c>
      <c r="N349" s="72">
        <v>-74</v>
      </c>
      <c r="O349" s="72">
        <v>-78</v>
      </c>
      <c r="P349" s="72">
        <v>56</v>
      </c>
      <c r="Q349" s="72">
        <v>-134</v>
      </c>
    </row>
    <row r="350" spans="1:17">
      <c r="A350" s="21" t="s">
        <v>351</v>
      </c>
      <c r="B350" s="29" t="s">
        <v>48</v>
      </c>
      <c r="C350" s="72">
        <v>0</v>
      </c>
      <c r="D350" s="219">
        <v>0</v>
      </c>
      <c r="E350" s="72">
        <f t="shared" si="67"/>
        <v>0</v>
      </c>
      <c r="G350" s="204" t="str">
        <f t="shared" si="72"/>
        <v>n.m.</v>
      </c>
      <c r="H350" s="205">
        <f t="shared" si="74"/>
        <v>0</v>
      </c>
      <c r="I350" s="85"/>
      <c r="J350" s="204" t="str">
        <f t="shared" si="73"/>
        <v>n.m.</v>
      </c>
      <c r="K350" s="205">
        <f t="shared" si="75"/>
        <v>0</v>
      </c>
      <c r="L350" s="85"/>
      <c r="M350" s="72">
        <v>18</v>
      </c>
      <c r="N350" s="72">
        <v>0</v>
      </c>
      <c r="O350" s="72">
        <v>0</v>
      </c>
      <c r="P350" s="72">
        <v>0</v>
      </c>
      <c r="Q350" s="72">
        <v>0</v>
      </c>
    </row>
    <row r="351" spans="1:17">
      <c r="A351" s="21" t="s">
        <v>352</v>
      </c>
      <c r="B351" s="28" t="s">
        <v>50</v>
      </c>
      <c r="C351" s="74">
        <v>286.88499999999999</v>
      </c>
      <c r="D351" s="227">
        <v>3.9700000000000006</v>
      </c>
      <c r="E351" s="74">
        <f t="shared" si="67"/>
        <v>282.91499999999996</v>
      </c>
      <c r="G351" s="202">
        <f t="shared" si="72"/>
        <v>0.44891414141414132</v>
      </c>
      <c r="H351" s="203">
        <f t="shared" si="74"/>
        <v>88.884999999999991</v>
      </c>
      <c r="I351" s="85"/>
      <c r="J351" s="202">
        <f t="shared" si="73"/>
        <v>0.42886363636363622</v>
      </c>
      <c r="K351" s="203">
        <f t="shared" si="75"/>
        <v>84.914999999999964</v>
      </c>
      <c r="L351" s="85"/>
      <c r="M351" s="74">
        <v>19</v>
      </c>
      <c r="N351" s="74">
        <v>198</v>
      </c>
      <c r="O351" s="74">
        <v>188</v>
      </c>
      <c r="P351" s="74">
        <v>292</v>
      </c>
      <c r="Q351" s="74">
        <v>95</v>
      </c>
    </row>
    <row r="352" spans="1:17">
      <c r="A352" s="21" t="s">
        <v>353</v>
      </c>
      <c r="B352" s="29" t="s">
        <v>52</v>
      </c>
      <c r="C352" s="72">
        <v>-6.9710000000000001</v>
      </c>
      <c r="D352" s="219">
        <v>-8.8538432102169579E-2</v>
      </c>
      <c r="E352" s="72">
        <f t="shared" si="67"/>
        <v>-6.8824615678978303</v>
      </c>
      <c r="G352" s="204" t="str">
        <f t="shared" si="72"/>
        <v>x 2,3</v>
      </c>
      <c r="H352" s="205">
        <f t="shared" si="74"/>
        <v>-3.9710000000000001</v>
      </c>
      <c r="I352" s="85"/>
      <c r="J352" s="204" t="str">
        <f t="shared" si="73"/>
        <v>x 2,3</v>
      </c>
      <c r="K352" s="205">
        <f t="shared" si="75"/>
        <v>-3.8824615678978303</v>
      </c>
      <c r="L352" s="85"/>
      <c r="M352" s="72">
        <v>19</v>
      </c>
      <c r="N352" s="72">
        <v>-3</v>
      </c>
      <c r="O352" s="72">
        <v>-4</v>
      </c>
      <c r="P352" s="72">
        <v>3</v>
      </c>
      <c r="Q352" s="72">
        <v>-7</v>
      </c>
    </row>
    <row r="353" spans="1:17">
      <c r="A353" s="21" t="s">
        <v>354</v>
      </c>
      <c r="B353" s="36" t="s">
        <v>54</v>
      </c>
      <c r="C353" s="75">
        <v>279.91399999999999</v>
      </c>
      <c r="D353" s="228">
        <v>3.8814615678978313</v>
      </c>
      <c r="E353" s="75">
        <f>(C353-D353)</f>
        <v>276.03253843210217</v>
      </c>
      <c r="G353" s="208">
        <f t="shared" si="72"/>
        <v>0.43545641025641024</v>
      </c>
      <c r="H353" s="209">
        <f t="shared" si="74"/>
        <v>84.913999999999987</v>
      </c>
      <c r="I353" s="85"/>
      <c r="J353" s="208">
        <f t="shared" si="73"/>
        <v>0.4155514791389856</v>
      </c>
      <c r="K353" s="209">
        <f t="shared" si="75"/>
        <v>81.032538432102172</v>
      </c>
      <c r="L353" s="85"/>
      <c r="M353" s="75">
        <v>19</v>
      </c>
      <c r="N353" s="75">
        <v>195</v>
      </c>
      <c r="O353" s="75">
        <v>185</v>
      </c>
      <c r="P353" s="75">
        <v>288</v>
      </c>
      <c r="Q353" s="75">
        <v>93</v>
      </c>
    </row>
    <row r="354" spans="1:17">
      <c r="A354" s="21"/>
      <c r="B354" s="21"/>
      <c r="C354" s="98"/>
      <c r="D354" s="64"/>
      <c r="E354" s="98"/>
      <c r="G354" s="191"/>
      <c r="H354" s="85"/>
      <c r="I354" s="85"/>
      <c r="J354" s="191"/>
      <c r="K354" s="85"/>
      <c r="L354" s="85"/>
      <c r="M354" s="98"/>
      <c r="N354" s="98"/>
      <c r="O354" s="98"/>
      <c r="P354" s="98"/>
      <c r="Q354" s="98"/>
    </row>
    <row r="355" spans="1:17" ht="16.5" thickBot="1">
      <c r="A355" s="21"/>
      <c r="B355" s="99" t="s">
        <v>407</v>
      </c>
      <c r="C355" s="100"/>
      <c r="D355" s="223"/>
      <c r="E355" s="100"/>
      <c r="G355" s="251"/>
      <c r="H355" s="100"/>
      <c r="I355" s="100"/>
      <c r="J355" s="251"/>
      <c r="K355" s="100"/>
      <c r="L355" s="100"/>
      <c r="M355" s="100"/>
      <c r="N355" s="100"/>
      <c r="O355" s="100"/>
      <c r="P355" s="100"/>
      <c r="Q355" s="100"/>
    </row>
    <row r="356" spans="1:17" ht="15.75">
      <c r="A356" s="21"/>
      <c r="B356" s="181"/>
      <c r="C356" s="224"/>
      <c r="D356" s="105"/>
      <c r="E356" s="224"/>
      <c r="G356" s="252"/>
      <c r="H356" s="224"/>
      <c r="I356" s="224"/>
      <c r="J356" s="252"/>
      <c r="K356" s="224"/>
      <c r="L356" s="224"/>
      <c r="M356" s="224"/>
      <c r="N356" s="224"/>
      <c r="O356" s="224"/>
      <c r="P356" s="224"/>
      <c r="Q356" s="224"/>
    </row>
    <row r="357" spans="1:17">
      <c r="A357" s="21"/>
      <c r="B357" s="182"/>
      <c r="C357" s="182" t="str">
        <f>C$18</f>
        <v>Stated</v>
      </c>
      <c r="D357" s="225" t="str">
        <f>D$18</f>
        <v>Specific items</v>
      </c>
      <c r="E357" s="182" t="str">
        <f>E$18</f>
        <v>Underlying</v>
      </c>
      <c r="G357" s="253" t="str">
        <f>G$18</f>
        <v>Stated vs. MEAN</v>
      </c>
      <c r="H357" s="254"/>
      <c r="I357" s="85"/>
      <c r="J357" s="253" t="str">
        <f>J$18</f>
        <v>Underlying vs. MEAN</v>
      </c>
      <c r="K357" s="254"/>
      <c r="L357" s="85"/>
      <c r="M357" s="184"/>
      <c r="N357" s="102" t="str">
        <f>N$18</f>
        <v>MEAN</v>
      </c>
      <c r="O357" s="182" t="str">
        <f>O$18</f>
        <v>MEDIAN</v>
      </c>
      <c r="P357" s="182" t="str">
        <f>P$18</f>
        <v>MAX</v>
      </c>
      <c r="Q357" s="182" t="str">
        <f>Q$18</f>
        <v>MIN</v>
      </c>
    </row>
    <row r="358" spans="1:17">
      <c r="A358" s="21"/>
      <c r="B358" s="101" t="str">
        <f>B$19</f>
        <v>€m</v>
      </c>
      <c r="C358" s="102" t="str">
        <f>C$19</f>
        <v>Q1-24</v>
      </c>
      <c r="D358" s="226" t="str">
        <f>D$19</f>
        <v>Q1-24</v>
      </c>
      <c r="E358" s="102" t="str">
        <f>E$19</f>
        <v>Q1-24</v>
      </c>
      <c r="G358" s="255" t="str">
        <f>G$19</f>
        <v>(%)</v>
      </c>
      <c r="H358" s="102" t="str">
        <f>H$19</f>
        <v>€m</v>
      </c>
      <c r="I358" s="85"/>
      <c r="J358" s="255" t="str">
        <f>J$19</f>
        <v>(%)</v>
      </c>
      <c r="K358" s="102" t="str">
        <f>K$19</f>
        <v>€m</v>
      </c>
      <c r="L358" s="85"/>
      <c r="M358" s="182" t="str">
        <f>M$19</f>
        <v>#</v>
      </c>
      <c r="N358" s="102" t="str">
        <f>N$19</f>
        <v>1T24</v>
      </c>
      <c r="O358" s="102" t="str">
        <f>O$19</f>
        <v>1T24</v>
      </c>
      <c r="P358" s="102" t="str">
        <f>P$19</f>
        <v>1T24</v>
      </c>
      <c r="Q358" s="102" t="str">
        <f>Q$19</f>
        <v>1T24</v>
      </c>
    </row>
    <row r="359" spans="1:17">
      <c r="A359" s="21"/>
      <c r="B359" s="26"/>
      <c r="C359" s="85"/>
      <c r="D359" s="21"/>
      <c r="E359" s="85"/>
      <c r="G359" s="191"/>
      <c r="H359" s="85"/>
      <c r="I359" s="85"/>
      <c r="J359" s="191"/>
      <c r="K359" s="85"/>
      <c r="L359" s="85"/>
      <c r="M359" s="85"/>
      <c r="N359" s="85"/>
      <c r="O359" s="85"/>
      <c r="P359" s="85"/>
      <c r="Q359" s="85"/>
    </row>
    <row r="360" spans="1:17">
      <c r="A360" s="21" t="s">
        <v>357</v>
      </c>
      <c r="B360" s="28" t="s">
        <v>26</v>
      </c>
      <c r="C360" s="89">
        <v>508.10487887404798</v>
      </c>
      <c r="D360" s="196">
        <v>0</v>
      </c>
      <c r="E360" s="74">
        <f t="shared" ref="E360:E373" si="76">(C360-D360)</f>
        <v>508.10487887404798</v>
      </c>
      <c r="G360" s="202">
        <f t="shared" ref="G360:G373" si="77">IF(ISERROR(C360/N360-1),IF($B$2="FR","ns","n.m."),IF(C360/N360-1&gt;100%,"x "&amp;(ROUND(C360/N360,1)),IF(C360/N360-1&lt;-100%,IF($B$2="FR","ns","n.m."),C360/N360-1)))</f>
        <v>7.8778936038318426E-2</v>
      </c>
      <c r="H360" s="203">
        <f>IFERROR(($C:$C-$N:$N),"N/A")</f>
        <v>37.104878874047984</v>
      </c>
      <c r="I360" s="85"/>
      <c r="J360" s="202">
        <f t="shared" ref="J360:J373" si="78">IF(ISERROR((C360-D360)/N360-1),IF($B$2="FR","ns","n.m."),IF((C360-D360)/N360-1&gt;100%,"x "&amp;(ROUND((C360-D360)/N360,1)),IF((C360-D360)/N360-1&lt;-100%,IF($B$2="FR","ns","n.m."),(C360-D360)/N360-1)))</f>
        <v>7.8778936038318426E-2</v>
      </c>
      <c r="K360" s="203">
        <f>IFERROR(($C:$C-$D:$D-$N:$N),"N/A")</f>
        <v>37.104878874047984</v>
      </c>
      <c r="L360" s="85"/>
      <c r="M360" s="74">
        <v>19</v>
      </c>
      <c r="N360" s="74">
        <v>471</v>
      </c>
      <c r="O360" s="74">
        <v>475</v>
      </c>
      <c r="P360" s="74">
        <v>498</v>
      </c>
      <c r="Q360" s="74">
        <v>416</v>
      </c>
    </row>
    <row r="361" spans="1:17">
      <c r="A361" s="21" t="s">
        <v>358</v>
      </c>
      <c r="B361" s="29" t="s">
        <v>28</v>
      </c>
      <c r="C361" s="72">
        <v>-374.50639738822201</v>
      </c>
      <c r="D361" s="219">
        <v>-19.741517510000001</v>
      </c>
      <c r="E361" s="92">
        <f>(C361-D361-D362)</f>
        <v>-354.76487987822202</v>
      </c>
      <c r="G361" s="204">
        <f t="shared" si="77"/>
        <v>0.12127663888689222</v>
      </c>
      <c r="H361" s="205">
        <f>IFERROR(($C:$C-$N:$N),"N/A")</f>
        <v>-40.506397388222013</v>
      </c>
      <c r="I361" s="85"/>
      <c r="J361" s="204">
        <f>IF(ISERROR(E361/N361-1),IF($B$2="FR","ns","n.m."),IF(E361/N361-1&gt;100%,"x "&amp;(ROUND(E361/N361,1)),IF(E361/N361-1&lt;-100%,IF(B2="FR","ns","n.m."),E361/N361-1)))</f>
        <v>6.217029903659288E-2</v>
      </c>
      <c r="K361" s="205">
        <f>IFERROR(($E:$E-$N:$N),"N/A")</f>
        <v>-20.764879878222018</v>
      </c>
      <c r="L361" s="85"/>
      <c r="M361" s="264">
        <v>19</v>
      </c>
      <c r="N361" s="72">
        <v>-334</v>
      </c>
      <c r="O361" s="72">
        <v>-337</v>
      </c>
      <c r="P361" s="72">
        <v>-281</v>
      </c>
      <c r="Q361" s="72">
        <v>-365</v>
      </c>
    </row>
    <row r="362" spans="1:17">
      <c r="A362" s="177" t="s">
        <v>359</v>
      </c>
      <c r="B362" s="31" t="s">
        <v>30</v>
      </c>
      <c r="C362" s="96">
        <v>0</v>
      </c>
      <c r="D362" s="96">
        <v>0</v>
      </c>
      <c r="E362" s="96">
        <f t="shared" si="76"/>
        <v>0</v>
      </c>
      <c r="G362" s="206"/>
      <c r="H362" s="207"/>
      <c r="I362" s="21"/>
      <c r="J362" s="206"/>
      <c r="K362" s="207"/>
      <c r="L362" s="21"/>
      <c r="M362" s="214"/>
      <c r="N362" s="166"/>
      <c r="O362" s="166"/>
      <c r="P362" s="166"/>
      <c r="Q362" s="166"/>
    </row>
    <row r="363" spans="1:17">
      <c r="A363" s="21" t="s">
        <v>360</v>
      </c>
      <c r="B363" s="28" t="s">
        <v>32</v>
      </c>
      <c r="C363" s="74">
        <v>133.598481485826</v>
      </c>
      <c r="D363" s="227">
        <v>-19.741517510000001</v>
      </c>
      <c r="E363" s="74">
        <f t="shared" si="76"/>
        <v>153.33999899582599</v>
      </c>
      <c r="G363" s="202">
        <f t="shared" si="77"/>
        <v>-2.4828602293240909E-2</v>
      </c>
      <c r="H363" s="203">
        <f t="shared" ref="H363:H373" si="79">IFERROR(($C:$C-$N:$N),"N/A")</f>
        <v>-3.4015185141740005</v>
      </c>
      <c r="I363" s="85"/>
      <c r="J363" s="202">
        <f t="shared" si="78"/>
        <v>0.1192700656629635</v>
      </c>
      <c r="K363" s="203">
        <f t="shared" ref="K363:K373" si="80">IFERROR(($C:$C-$D:$D-$N:$N),"N/A")</f>
        <v>16.339998995825994</v>
      </c>
      <c r="L363" s="85"/>
      <c r="M363" s="74">
        <v>19</v>
      </c>
      <c r="N363" s="74">
        <v>137</v>
      </c>
      <c r="O363" s="74">
        <v>134</v>
      </c>
      <c r="P363" s="74">
        <v>202</v>
      </c>
      <c r="Q363" s="74">
        <v>106</v>
      </c>
    </row>
    <row r="364" spans="1:17">
      <c r="A364" s="21" t="s">
        <v>361</v>
      </c>
      <c r="B364" s="29" t="s">
        <v>34</v>
      </c>
      <c r="C364" s="98">
        <v>-3.3696100264029099</v>
      </c>
      <c r="D364" s="64">
        <v>0</v>
      </c>
      <c r="E364" s="98">
        <f t="shared" si="76"/>
        <v>-3.3696100264029099</v>
      </c>
      <c r="G364" s="204" t="str">
        <f t="shared" si="77"/>
        <v>n.m.</v>
      </c>
      <c r="H364" s="205">
        <f t="shared" si="79"/>
        <v>-3.3696100264029099</v>
      </c>
      <c r="I364" s="85"/>
      <c r="J364" s="204" t="str">
        <f t="shared" si="78"/>
        <v>n.m.</v>
      </c>
      <c r="K364" s="205">
        <f t="shared" si="80"/>
        <v>-3.3696100264029099</v>
      </c>
      <c r="L364" s="85"/>
      <c r="M364" s="98">
        <v>19</v>
      </c>
      <c r="N364" s="98">
        <v>0</v>
      </c>
      <c r="O364" s="98">
        <v>0</v>
      </c>
      <c r="P364" s="98">
        <v>0</v>
      </c>
      <c r="Q364" s="98">
        <v>-4</v>
      </c>
    </row>
    <row r="365" spans="1:17">
      <c r="A365" s="21" t="s">
        <v>362</v>
      </c>
      <c r="B365" s="29" t="s">
        <v>38</v>
      </c>
      <c r="C365" s="72">
        <v>4.0070711856550698</v>
      </c>
      <c r="D365" s="219">
        <v>0</v>
      </c>
      <c r="E365" s="72">
        <f t="shared" si="76"/>
        <v>4.0070711856550698</v>
      </c>
      <c r="G365" s="204" t="str">
        <f t="shared" si="77"/>
        <v>x 2</v>
      </c>
      <c r="H365" s="205">
        <f t="shared" si="79"/>
        <v>2.0070711856550698</v>
      </c>
      <c r="I365" s="85"/>
      <c r="J365" s="204" t="str">
        <f t="shared" si="78"/>
        <v>x 2</v>
      </c>
      <c r="K365" s="205">
        <f t="shared" si="80"/>
        <v>2.0070711856550698</v>
      </c>
      <c r="L365" s="85"/>
      <c r="M365" s="72">
        <v>19</v>
      </c>
      <c r="N365" s="72">
        <v>2</v>
      </c>
      <c r="O365" s="72">
        <v>2</v>
      </c>
      <c r="P365" s="72">
        <v>6</v>
      </c>
      <c r="Q365" s="72">
        <v>0</v>
      </c>
    </row>
    <row r="366" spans="1:17">
      <c r="A366" s="21" t="s">
        <v>363</v>
      </c>
      <c r="B366" s="29" t="s">
        <v>40</v>
      </c>
      <c r="C366" s="72">
        <v>-0.186</v>
      </c>
      <c r="D366" s="219">
        <v>0</v>
      </c>
      <c r="E366" s="72">
        <f t="shared" si="76"/>
        <v>-0.186</v>
      </c>
      <c r="G366" s="204">
        <f t="shared" si="77"/>
        <v>-0.93799999999999994</v>
      </c>
      <c r="H366" s="205">
        <f t="shared" si="79"/>
        <v>2.8140000000000001</v>
      </c>
      <c r="I366" s="85"/>
      <c r="J366" s="204">
        <f t="shared" si="78"/>
        <v>-0.93799999999999994</v>
      </c>
      <c r="K366" s="205">
        <f t="shared" si="80"/>
        <v>2.8140000000000001</v>
      </c>
      <c r="L366" s="85"/>
      <c r="M366" s="72">
        <v>18</v>
      </c>
      <c r="N366" s="72">
        <v>-3</v>
      </c>
      <c r="O366" s="72">
        <v>0</v>
      </c>
      <c r="P366" s="72">
        <v>0</v>
      </c>
      <c r="Q366" s="72">
        <v>-50</v>
      </c>
    </row>
    <row r="367" spans="1:17">
      <c r="A367" s="21" t="s">
        <v>364</v>
      </c>
      <c r="B367" s="29" t="s">
        <v>42</v>
      </c>
      <c r="C367" s="72">
        <v>0</v>
      </c>
      <c r="D367" s="219">
        <v>0</v>
      </c>
      <c r="E367" s="72">
        <f t="shared" si="76"/>
        <v>0</v>
      </c>
      <c r="G367" s="204" t="str">
        <f t="shared" si="77"/>
        <v>n.m.</v>
      </c>
      <c r="H367" s="205">
        <f t="shared" si="79"/>
        <v>0</v>
      </c>
      <c r="I367" s="85"/>
      <c r="J367" s="204" t="str">
        <f t="shared" si="78"/>
        <v>n.m.</v>
      </c>
      <c r="K367" s="205">
        <f t="shared" si="80"/>
        <v>0</v>
      </c>
      <c r="L367" s="85"/>
      <c r="M367" s="72">
        <v>19</v>
      </c>
      <c r="N367" s="72">
        <v>0</v>
      </c>
      <c r="O367" s="72">
        <v>0</v>
      </c>
      <c r="P367" s="72">
        <v>0</v>
      </c>
      <c r="Q367" s="72">
        <v>0</v>
      </c>
    </row>
    <row r="368" spans="1:17">
      <c r="A368" s="21" t="s">
        <v>365</v>
      </c>
      <c r="B368" s="28" t="s">
        <v>44</v>
      </c>
      <c r="C368" s="74">
        <v>134.049942645078</v>
      </c>
      <c r="D368" s="227">
        <v>-19.741517510000001</v>
      </c>
      <c r="E368" s="74">
        <f t="shared" si="76"/>
        <v>153.791460155078</v>
      </c>
      <c r="G368" s="202">
        <f t="shared" si="77"/>
        <v>-2.153326536439415E-2</v>
      </c>
      <c r="H368" s="203">
        <f t="shared" si="79"/>
        <v>-2.9500573549219951</v>
      </c>
      <c r="I368" s="85"/>
      <c r="J368" s="202">
        <f t="shared" si="78"/>
        <v>0.12256540259181015</v>
      </c>
      <c r="K368" s="203">
        <f t="shared" si="80"/>
        <v>16.791460155077999</v>
      </c>
      <c r="L368" s="85"/>
      <c r="M368" s="74">
        <v>19</v>
      </c>
      <c r="N368" s="74">
        <v>137</v>
      </c>
      <c r="O368" s="74">
        <v>135</v>
      </c>
      <c r="P368" s="74">
        <v>179</v>
      </c>
      <c r="Q368" s="74">
        <v>109</v>
      </c>
    </row>
    <row r="369" spans="1:17">
      <c r="A369" s="21" t="s">
        <v>366</v>
      </c>
      <c r="B369" s="29" t="s">
        <v>46</v>
      </c>
      <c r="C369" s="72">
        <v>-29.516956281491201</v>
      </c>
      <c r="D369" s="219">
        <v>4.8989366600000004</v>
      </c>
      <c r="E369" s="72">
        <f t="shared" si="76"/>
        <v>-34.415892941491201</v>
      </c>
      <c r="G369" s="204">
        <f t="shared" si="77"/>
        <v>-0.13185422701496474</v>
      </c>
      <c r="H369" s="205">
        <f t="shared" si="79"/>
        <v>4.4830437185087995</v>
      </c>
      <c r="I369" s="85"/>
      <c r="J369" s="204">
        <f t="shared" si="78"/>
        <v>1.2232145337976563E-2</v>
      </c>
      <c r="K369" s="205">
        <f t="shared" si="80"/>
        <v>-0.41589294149120093</v>
      </c>
      <c r="L369" s="85"/>
      <c r="M369" s="72">
        <v>19</v>
      </c>
      <c r="N369" s="72">
        <v>-34</v>
      </c>
      <c r="O369" s="72">
        <v>-34</v>
      </c>
      <c r="P369" s="72">
        <v>-23</v>
      </c>
      <c r="Q369" s="72">
        <v>-49</v>
      </c>
    </row>
    <row r="370" spans="1:17">
      <c r="A370" s="21" t="s">
        <v>367</v>
      </c>
      <c r="B370" s="29" t="s">
        <v>48</v>
      </c>
      <c r="C370" s="72">
        <v>0</v>
      </c>
      <c r="D370" s="219">
        <v>0</v>
      </c>
      <c r="E370" s="72">
        <f t="shared" si="76"/>
        <v>0</v>
      </c>
      <c r="G370" s="204" t="str">
        <f t="shared" si="77"/>
        <v>n.m.</v>
      </c>
      <c r="H370" s="205">
        <f t="shared" si="79"/>
        <v>0</v>
      </c>
      <c r="I370" s="85"/>
      <c r="J370" s="204" t="str">
        <f t="shared" si="78"/>
        <v>n.m.</v>
      </c>
      <c r="K370" s="205">
        <f t="shared" si="80"/>
        <v>0</v>
      </c>
      <c r="L370" s="85"/>
      <c r="M370" s="72">
        <v>16</v>
      </c>
      <c r="N370" s="72">
        <v>0</v>
      </c>
      <c r="O370" s="72">
        <v>0</v>
      </c>
      <c r="P370" s="72">
        <v>0</v>
      </c>
      <c r="Q370" s="72">
        <v>0</v>
      </c>
    </row>
    <row r="371" spans="1:17">
      <c r="A371" s="21" t="s">
        <v>368</v>
      </c>
      <c r="B371" s="28" t="s">
        <v>50</v>
      </c>
      <c r="C371" s="74">
        <v>104.532986363587</v>
      </c>
      <c r="D371" s="227">
        <v>-14.842580850000001</v>
      </c>
      <c r="E371" s="74">
        <f t="shared" si="76"/>
        <v>119.375567213587</v>
      </c>
      <c r="G371" s="202">
        <f t="shared" si="77"/>
        <v>1.4883362753271845E-2</v>
      </c>
      <c r="H371" s="203">
        <f t="shared" si="79"/>
        <v>1.5329863635869998</v>
      </c>
      <c r="I371" s="85"/>
      <c r="J371" s="202">
        <f t="shared" si="78"/>
        <v>0.15898608945230097</v>
      </c>
      <c r="K371" s="203">
        <f t="shared" si="80"/>
        <v>16.375567213587004</v>
      </c>
      <c r="L371" s="85"/>
      <c r="M371" s="74">
        <v>19</v>
      </c>
      <c r="N371" s="74">
        <v>103</v>
      </c>
      <c r="O371" s="74">
        <v>102</v>
      </c>
      <c r="P371" s="74">
        <v>130</v>
      </c>
      <c r="Q371" s="74">
        <v>83</v>
      </c>
    </row>
    <row r="372" spans="1:17">
      <c r="A372" s="21" t="s">
        <v>369</v>
      </c>
      <c r="B372" s="29" t="s">
        <v>52</v>
      </c>
      <c r="C372" s="72">
        <v>-33.661924632945599</v>
      </c>
      <c r="D372" s="219">
        <v>4.5269871592499999</v>
      </c>
      <c r="E372" s="72">
        <f t="shared" si="76"/>
        <v>-38.188911792195597</v>
      </c>
      <c r="G372" s="204">
        <f t="shared" si="77"/>
        <v>5.1935144779549969E-2</v>
      </c>
      <c r="H372" s="205">
        <f t="shared" si="79"/>
        <v>-1.661924632945599</v>
      </c>
      <c r="I372" s="85"/>
      <c r="J372" s="204">
        <f t="shared" si="78"/>
        <v>0.19340349350611241</v>
      </c>
      <c r="K372" s="205">
        <f t="shared" si="80"/>
        <v>-6.1889117921955972</v>
      </c>
      <c r="L372" s="85"/>
      <c r="M372" s="72">
        <v>19</v>
      </c>
      <c r="N372" s="72">
        <v>-32</v>
      </c>
      <c r="O372" s="72">
        <v>-32</v>
      </c>
      <c r="P372" s="72">
        <v>-21</v>
      </c>
      <c r="Q372" s="72">
        <v>-41</v>
      </c>
    </row>
    <row r="373" spans="1:17">
      <c r="A373" s="21" t="s">
        <v>370</v>
      </c>
      <c r="B373" s="36" t="s">
        <v>54</v>
      </c>
      <c r="C373" s="75">
        <v>70.8710617306416</v>
      </c>
      <c r="D373" s="228">
        <v>-10.315593690750001</v>
      </c>
      <c r="E373" s="75">
        <f t="shared" si="76"/>
        <v>81.186655421391606</v>
      </c>
      <c r="G373" s="208">
        <f t="shared" si="77"/>
        <v>-1.81603196279434E-3</v>
      </c>
      <c r="H373" s="209">
        <f t="shared" si="79"/>
        <v>-0.12893826935840025</v>
      </c>
      <c r="I373" s="85"/>
      <c r="J373" s="208">
        <f t="shared" si="78"/>
        <v>0.14347402001960008</v>
      </c>
      <c r="K373" s="209">
        <f t="shared" si="80"/>
        <v>10.186655421391606</v>
      </c>
      <c r="L373" s="85"/>
      <c r="M373" s="75">
        <v>19</v>
      </c>
      <c r="N373" s="75">
        <v>71</v>
      </c>
      <c r="O373" s="75">
        <v>70</v>
      </c>
      <c r="P373" s="75">
        <v>89</v>
      </c>
      <c r="Q373" s="75">
        <v>56</v>
      </c>
    </row>
    <row r="374" spans="1:17">
      <c r="A374" s="21"/>
      <c r="C374" s="85"/>
      <c r="D374" s="21"/>
      <c r="E374" s="85"/>
      <c r="G374" s="191"/>
      <c r="H374" s="85"/>
      <c r="I374" s="85"/>
      <c r="J374" s="191"/>
      <c r="K374" s="85"/>
      <c r="L374" s="85"/>
      <c r="M374" s="85"/>
      <c r="N374" s="85"/>
      <c r="O374" s="85"/>
      <c r="P374" s="85"/>
      <c r="Q374" s="85"/>
    </row>
    <row r="375" spans="1:17">
      <c r="A375" s="21"/>
      <c r="C375" s="85"/>
      <c r="D375" s="21"/>
      <c r="E375" s="85"/>
      <c r="G375" s="191"/>
      <c r="H375" s="85"/>
      <c r="I375" s="85"/>
      <c r="J375" s="191"/>
      <c r="K375" s="85"/>
      <c r="L375" s="85"/>
      <c r="M375" s="85"/>
      <c r="N375" s="85"/>
      <c r="O375" s="85"/>
      <c r="P375" s="85"/>
      <c r="Q375" s="85"/>
    </row>
    <row r="376" spans="1:17" ht="16.5" thickBot="1">
      <c r="A376" s="21"/>
      <c r="B376" s="24" t="s">
        <v>374</v>
      </c>
      <c r="C376" s="87"/>
      <c r="D376" s="229"/>
      <c r="E376" s="87"/>
      <c r="G376" s="192"/>
      <c r="H376" s="87"/>
      <c r="I376" s="87"/>
      <c r="J376" s="192"/>
      <c r="K376" s="87"/>
      <c r="L376" s="87"/>
      <c r="M376" s="87"/>
      <c r="N376" s="87"/>
      <c r="O376" s="87"/>
      <c r="P376" s="87"/>
      <c r="Q376" s="87"/>
    </row>
    <row r="377" spans="1:17" ht="15.75">
      <c r="A377" s="21"/>
      <c r="B377" s="179"/>
      <c r="C377" s="224"/>
      <c r="D377" s="105"/>
      <c r="E377" s="224"/>
      <c r="G377" s="252"/>
      <c r="H377" s="224"/>
      <c r="I377" s="224"/>
      <c r="J377" s="252"/>
      <c r="K377" s="224"/>
      <c r="L377" s="224"/>
      <c r="M377" s="224"/>
      <c r="N377" s="224"/>
      <c r="O377" s="224"/>
      <c r="P377" s="224"/>
      <c r="Q377" s="224"/>
    </row>
    <row r="378" spans="1:17">
      <c r="A378" s="21"/>
      <c r="B378" s="25"/>
      <c r="C378" s="180" t="str">
        <f>C$18</f>
        <v>Stated</v>
      </c>
      <c r="D378" s="193" t="str">
        <f>D$18</f>
        <v>Specific items</v>
      </c>
      <c r="E378" s="180" t="str">
        <f>E$18</f>
        <v>Underlying</v>
      </c>
      <c r="G378" s="248" t="str">
        <f>G$18</f>
        <v>Stated vs. MEAN</v>
      </c>
      <c r="H378" s="200"/>
      <c r="I378" s="85"/>
      <c r="J378" s="248" t="str">
        <f>J$18</f>
        <v>Underlying vs. MEAN</v>
      </c>
      <c r="K378" s="200"/>
      <c r="L378" s="85"/>
      <c r="M378" s="185"/>
      <c r="N378" s="180" t="str">
        <f>N$18</f>
        <v>MEAN</v>
      </c>
      <c r="O378" s="180" t="str">
        <f>O$18</f>
        <v>MEDIAN</v>
      </c>
      <c r="P378" s="180" t="str">
        <f>P$18</f>
        <v>MAX</v>
      </c>
      <c r="Q378" s="180" t="str">
        <f>Q$18</f>
        <v>MIN</v>
      </c>
    </row>
    <row r="379" spans="1:17">
      <c r="A379" s="21"/>
      <c r="B379" s="25" t="str">
        <f>B$19</f>
        <v>€m</v>
      </c>
      <c r="C379" s="58" t="str">
        <f>C$19</f>
        <v>Q1-24</v>
      </c>
      <c r="D379" s="195" t="str">
        <f>D$19</f>
        <v>Q1-24</v>
      </c>
      <c r="E379" s="58" t="str">
        <f>E$19</f>
        <v>Q1-24</v>
      </c>
      <c r="G379" s="201" t="str">
        <f>G$19</f>
        <v>(%)</v>
      </c>
      <c r="H379" s="58" t="str">
        <f>H$19</f>
        <v>€m</v>
      </c>
      <c r="I379" s="85"/>
      <c r="J379" s="201" t="str">
        <f>J$19</f>
        <v>(%)</v>
      </c>
      <c r="K379" s="58" t="str">
        <f>K$19</f>
        <v>€m</v>
      </c>
      <c r="L379" s="85"/>
      <c r="M379" s="185" t="str">
        <f>M$19</f>
        <v>#</v>
      </c>
      <c r="N379" s="58" t="str">
        <f>N$19</f>
        <v>1T24</v>
      </c>
      <c r="O379" s="58" t="str">
        <f>O$19</f>
        <v>1T24</v>
      </c>
      <c r="P379" s="58" t="str">
        <f>P$19</f>
        <v>1T24</v>
      </c>
      <c r="Q379" s="58" t="str">
        <f>Q$19</f>
        <v>1T24</v>
      </c>
    </row>
    <row r="380" spans="1:17">
      <c r="A380" s="21"/>
      <c r="B380" s="26"/>
      <c r="C380" s="85"/>
      <c r="D380" s="21"/>
      <c r="E380" s="85"/>
      <c r="G380" s="191"/>
      <c r="H380" s="85"/>
      <c r="I380" s="85"/>
      <c r="J380" s="191"/>
      <c r="K380" s="85"/>
      <c r="L380" s="85"/>
      <c r="M380" s="85"/>
      <c r="N380" s="85"/>
      <c r="O380" s="85"/>
      <c r="P380" s="85"/>
      <c r="Q380" s="85"/>
    </row>
    <row r="381" spans="1:17">
      <c r="A381" s="105" t="s">
        <v>375</v>
      </c>
      <c r="B381" s="39" t="s">
        <v>26</v>
      </c>
      <c r="C381" s="89">
        <v>-106.998358281365</v>
      </c>
      <c r="D381" s="196">
        <v>-9.4423000000000007E-2</v>
      </c>
      <c r="E381" s="143">
        <f t="shared" ref="E381:E397" si="81">(C381-D381)</f>
        <v>-106.90393528136499</v>
      </c>
      <c r="G381" s="256">
        <f t="shared" ref="G381:G397" si="82">IF(ISERROR(C381/N381-1),IF($B$2="FR","ns","n.m."),IF(C381/N381-1&gt;100%,"x "&amp;(ROUND(C381/N381,1)),IF(C381/N381-1&lt;-100%,IF($B$2="FR","ns","n.m."),C381/N381-1)))</f>
        <v>-0.50918184274603218</v>
      </c>
      <c r="H381" s="257">
        <f>IFERROR(($C:$C-$N:$N),"N/A")</f>
        <v>111.001641718635</v>
      </c>
      <c r="I381" s="224"/>
      <c r="J381" s="258">
        <f t="shared" ref="J381:J397" si="83">IF(ISERROR((C381-D381)/N381-1),IF($B$2="FR","ns","n.m."),IF((C381-D381)/N381-1&gt;100%,"x "&amp;(ROUND((C381-D381)/N381,1)),IF((C381-D381)/N381-1&lt;-100%,IF($B$2="FR","ns","n.m."),(C381-D381)/N381-1)))</f>
        <v>-0.50961497577355508</v>
      </c>
      <c r="K381" s="257">
        <f>IFERROR(($C:$C-$D:$D-$N:$N),"N/A")</f>
        <v>111.09606471863501</v>
      </c>
      <c r="L381" s="224"/>
      <c r="M381" s="259">
        <v>19</v>
      </c>
      <c r="N381" s="143">
        <v>-218</v>
      </c>
      <c r="O381" s="143">
        <v>-200</v>
      </c>
      <c r="P381" s="143">
        <v>-175</v>
      </c>
      <c r="Q381" s="143">
        <v>-334</v>
      </c>
    </row>
    <row r="382" spans="1:17">
      <c r="A382" s="107" t="s">
        <v>376</v>
      </c>
      <c r="B382" s="31" t="s">
        <v>377</v>
      </c>
      <c r="C382" s="163">
        <v>0</v>
      </c>
      <c r="D382" s="163">
        <v>0</v>
      </c>
      <c r="E382" s="92">
        <f>(C382-D382-D383)</f>
        <v>9.4423000000000007E-2</v>
      </c>
      <c r="G382" s="260"/>
      <c r="H382" s="261"/>
      <c r="I382" s="105"/>
      <c r="J382" s="260"/>
      <c r="K382" s="261"/>
      <c r="L382" s="105"/>
      <c r="M382" s="262"/>
      <c r="N382" s="168"/>
      <c r="O382" s="168"/>
      <c r="P382" s="168"/>
      <c r="Q382" s="168"/>
    </row>
    <row r="383" spans="1:17">
      <c r="A383" s="107" t="s">
        <v>378</v>
      </c>
      <c r="B383" s="41" t="s">
        <v>58</v>
      </c>
      <c r="C383" s="145">
        <v>-9.4423000000000007E-2</v>
      </c>
      <c r="D383" s="145">
        <v>-9.4423000000000007E-2</v>
      </c>
      <c r="E383" s="145">
        <f>(C383-D383)</f>
        <v>0</v>
      </c>
      <c r="G383" s="260"/>
      <c r="H383" s="261"/>
      <c r="I383" s="105"/>
      <c r="J383" s="260"/>
      <c r="K383" s="261"/>
      <c r="L383" s="105"/>
      <c r="M383" s="262"/>
      <c r="N383" s="168"/>
      <c r="O383" s="168"/>
      <c r="P383" s="168"/>
      <c r="Q383" s="168"/>
    </row>
    <row r="384" spans="1:17">
      <c r="A384" s="21" t="s">
        <v>379</v>
      </c>
      <c r="B384" s="29" t="s">
        <v>28</v>
      </c>
      <c r="C384" s="72">
        <v>-55.624789006414801</v>
      </c>
      <c r="D384" s="219">
        <v>0</v>
      </c>
      <c r="E384" s="72">
        <f>(C384-D384-D385)</f>
        <v>-55.624789006414801</v>
      </c>
      <c r="G384" s="204">
        <f>IF(ISERROR(C384/N384-1),IF($B$2="FR","ns","n.m."),IF(C384/N384-1&gt;100%,"x "&amp;(ROUND(C384/N384,1)),IF(C384/N384-1&lt;-100%,IF($B$2="FR","ns","n.m."),C384/N384-1)))</f>
        <v>1.1359800116632846E-2</v>
      </c>
      <c r="H384" s="205">
        <f>IFERROR(($C:$C-$N:$N),"N/A")</f>
        <v>-0.62478900641480095</v>
      </c>
      <c r="I384" s="85"/>
      <c r="J384" s="204">
        <f>IF(ISERROR(E384/N384-1),IF($B$2="FR","ns","n.m."),IF(E384/N384-1&gt;100%,"x "&amp;(ROUND(E384/N384,1)),IF(E384/N384-1&lt;-100%,IF(B2="FR","ns","n.m."),E384/N384-1)))</f>
        <v>1.1359800116632846E-2</v>
      </c>
      <c r="K384" s="205">
        <f>IFERROR(($E:$E-$N:$N),"N/A")</f>
        <v>-0.62478900641480095</v>
      </c>
      <c r="L384" s="85"/>
      <c r="M384" s="264">
        <v>19</v>
      </c>
      <c r="N384" s="72">
        <v>-55</v>
      </c>
      <c r="O384" s="72">
        <v>-50</v>
      </c>
      <c r="P384" s="72">
        <v>43</v>
      </c>
      <c r="Q384" s="72">
        <v>-182</v>
      </c>
    </row>
    <row r="385" spans="1:17">
      <c r="A385" s="177" t="s">
        <v>380</v>
      </c>
      <c r="B385" s="31" t="s">
        <v>30</v>
      </c>
      <c r="C385" s="96">
        <v>0</v>
      </c>
      <c r="D385" s="96">
        <v>0</v>
      </c>
      <c r="E385" s="96">
        <f>(C385-D385)</f>
        <v>0</v>
      </c>
      <c r="G385" s="206"/>
      <c r="H385" s="207"/>
      <c r="I385" s="21"/>
      <c r="J385" s="206"/>
      <c r="K385" s="207"/>
      <c r="L385" s="21"/>
      <c r="M385" s="214"/>
      <c r="N385" s="166"/>
      <c r="O385" s="166"/>
      <c r="P385" s="166"/>
      <c r="Q385" s="166"/>
    </row>
    <row r="386" spans="1:17">
      <c r="A386" s="21" t="s">
        <v>381</v>
      </c>
      <c r="B386" s="28" t="s">
        <v>32</v>
      </c>
      <c r="C386" s="246">
        <v>-162.62314728778</v>
      </c>
      <c r="D386" s="218">
        <v>-9.4423000000000007E-2</v>
      </c>
      <c r="E386" s="246">
        <f t="shared" si="81"/>
        <v>-162.52872428777999</v>
      </c>
      <c r="G386" s="202">
        <f t="shared" si="82"/>
        <v>-0.40431081579567762</v>
      </c>
      <c r="H386" s="203">
        <f>IFERROR(($C:$C-$N:$N),"N/A")</f>
        <v>110.37685271222</v>
      </c>
      <c r="I386" s="85"/>
      <c r="J386" s="202">
        <f t="shared" si="83"/>
        <v>-0.40465668759054951</v>
      </c>
      <c r="K386" s="203">
        <f>IFERROR(($C:$C-$D:$D-$N:$N),"N/A")</f>
        <v>110.47127571222001</v>
      </c>
      <c r="L386" s="85"/>
      <c r="M386" s="263">
        <v>19</v>
      </c>
      <c r="N386" s="60">
        <v>-273</v>
      </c>
      <c r="O386" s="60">
        <v>-270</v>
      </c>
      <c r="P386" s="60">
        <v>-140</v>
      </c>
      <c r="Q386" s="60">
        <v>-516</v>
      </c>
    </row>
    <row r="387" spans="1:17">
      <c r="A387" s="21" t="s">
        <v>382</v>
      </c>
      <c r="B387" s="29" t="s">
        <v>34</v>
      </c>
      <c r="C387" s="72">
        <v>-11.108000000000001</v>
      </c>
      <c r="D387" s="219">
        <v>0</v>
      </c>
      <c r="E387" s="72">
        <f t="shared" si="81"/>
        <v>-11.108000000000001</v>
      </c>
      <c r="G387" s="204" t="str">
        <f t="shared" si="82"/>
        <v>n.m.</v>
      </c>
      <c r="H387" s="205">
        <f>IFERROR(($C:$C-$N:$N),"N/A")</f>
        <v>-11.108000000000001</v>
      </c>
      <c r="I387" s="85"/>
      <c r="J387" s="204" t="str">
        <f t="shared" si="83"/>
        <v>n.m.</v>
      </c>
      <c r="K387" s="205">
        <f>IFERROR(($C:$C-$D:$D-$N:$N),"N/A")</f>
        <v>-11.108000000000001</v>
      </c>
      <c r="L387" s="85"/>
      <c r="M387" s="264">
        <v>19</v>
      </c>
      <c r="N387" s="72">
        <v>0</v>
      </c>
      <c r="O387" s="72">
        <v>-1</v>
      </c>
      <c r="P387" s="72">
        <v>34</v>
      </c>
      <c r="Q387" s="72">
        <v>-10</v>
      </c>
    </row>
    <row r="388" spans="1:17">
      <c r="A388" s="177" t="s">
        <v>383</v>
      </c>
      <c r="B388" s="31" t="s">
        <v>36</v>
      </c>
      <c r="C388" s="96">
        <v>0</v>
      </c>
      <c r="D388" s="96">
        <v>0</v>
      </c>
      <c r="E388" s="96">
        <f t="shared" si="81"/>
        <v>0</v>
      </c>
      <c r="G388" s="206"/>
      <c r="H388" s="207"/>
      <c r="I388" s="21"/>
      <c r="J388" s="206"/>
      <c r="K388" s="207"/>
      <c r="L388" s="21"/>
      <c r="M388" s="214"/>
      <c r="N388" s="166"/>
      <c r="O388" s="166"/>
      <c r="P388" s="166"/>
      <c r="Q388" s="166"/>
    </row>
    <row r="389" spans="1:17">
      <c r="A389" s="21" t="s">
        <v>384</v>
      </c>
      <c r="B389" s="29" t="s">
        <v>38</v>
      </c>
      <c r="C389" s="247">
        <v>-20.288067896339999</v>
      </c>
      <c r="D389" s="64">
        <v>0</v>
      </c>
      <c r="E389" s="247">
        <f t="shared" si="81"/>
        <v>-20.288067896339999</v>
      </c>
      <c r="G389" s="204" t="str">
        <f t="shared" si="82"/>
        <v>x 2,3</v>
      </c>
      <c r="H389" s="205">
        <f t="shared" ref="H389:H397" si="84">IFERROR(($C:$C-$N:$N),"N/A")</f>
        <v>-11.288067896339999</v>
      </c>
      <c r="I389" s="85"/>
      <c r="J389" s="204" t="str">
        <f t="shared" si="83"/>
        <v>x 2,3</v>
      </c>
      <c r="K389" s="205">
        <f t="shared" ref="K389:K397" si="85">IFERROR(($C:$C-$D:$D-$N:$N),"N/A")</f>
        <v>-11.288067896339999</v>
      </c>
      <c r="L389" s="85"/>
      <c r="M389" s="264">
        <v>19</v>
      </c>
      <c r="N389" s="98">
        <v>-9</v>
      </c>
      <c r="O389" s="98">
        <v>-10</v>
      </c>
      <c r="P389" s="98">
        <v>0</v>
      </c>
      <c r="Q389" s="98">
        <v>-21</v>
      </c>
    </row>
    <row r="390" spans="1:17">
      <c r="A390" s="21" t="s">
        <v>385</v>
      </c>
      <c r="B390" s="29" t="s">
        <v>40</v>
      </c>
      <c r="C390" s="247">
        <v>0</v>
      </c>
      <c r="D390" s="64">
        <v>0</v>
      </c>
      <c r="E390" s="247">
        <f t="shared" si="81"/>
        <v>0</v>
      </c>
      <c r="G390" s="204" t="str">
        <f t="shared" si="82"/>
        <v>n.m.</v>
      </c>
      <c r="H390" s="205">
        <f t="shared" si="84"/>
        <v>0</v>
      </c>
      <c r="I390" s="85"/>
      <c r="J390" s="204" t="str">
        <f t="shared" si="83"/>
        <v>n.m.</v>
      </c>
      <c r="K390" s="205">
        <f t="shared" si="85"/>
        <v>0</v>
      </c>
      <c r="L390" s="85"/>
      <c r="M390" s="264">
        <v>19</v>
      </c>
      <c r="N390" s="98">
        <v>0</v>
      </c>
      <c r="O390" s="98">
        <v>0</v>
      </c>
      <c r="P390" s="98">
        <v>0</v>
      </c>
      <c r="Q390" s="98">
        <v>-1</v>
      </c>
    </row>
    <row r="391" spans="1:17">
      <c r="A391" s="21" t="s">
        <v>386</v>
      </c>
      <c r="B391" s="29" t="s">
        <v>42</v>
      </c>
      <c r="C391" s="247">
        <v>0</v>
      </c>
      <c r="D391" s="64">
        <v>0</v>
      </c>
      <c r="E391" s="247">
        <f t="shared" si="81"/>
        <v>0</v>
      </c>
      <c r="G391" s="204" t="str">
        <f t="shared" si="82"/>
        <v>n.m.</v>
      </c>
      <c r="H391" s="205">
        <f t="shared" si="84"/>
        <v>0</v>
      </c>
      <c r="I391" s="85"/>
      <c r="J391" s="204" t="str">
        <f t="shared" si="83"/>
        <v>n.m.</v>
      </c>
      <c r="K391" s="205">
        <f t="shared" si="85"/>
        <v>0</v>
      </c>
      <c r="L391" s="85"/>
      <c r="M391" s="264">
        <v>17</v>
      </c>
      <c r="N391" s="98">
        <v>0</v>
      </c>
      <c r="O391" s="98">
        <v>0</v>
      </c>
      <c r="P391" s="98">
        <v>0</v>
      </c>
      <c r="Q391" s="98">
        <v>-2</v>
      </c>
    </row>
    <row r="392" spans="1:17">
      <c r="A392" s="21" t="s">
        <v>387</v>
      </c>
      <c r="B392" s="28" t="s">
        <v>44</v>
      </c>
      <c r="C392" s="246">
        <v>-194.01921518411999</v>
      </c>
      <c r="D392" s="218">
        <v>-9.4423000000000007E-2</v>
      </c>
      <c r="E392" s="246">
        <f t="shared" si="81"/>
        <v>-193.92479218411998</v>
      </c>
      <c r="G392" s="202">
        <f t="shared" si="82"/>
        <v>-0.31441973433173154</v>
      </c>
      <c r="H392" s="203">
        <f t="shared" si="84"/>
        <v>88.980784815880014</v>
      </c>
      <c r="I392" s="85"/>
      <c r="J392" s="202">
        <f t="shared" si="83"/>
        <v>-0.31475338450840995</v>
      </c>
      <c r="K392" s="203">
        <f t="shared" si="85"/>
        <v>89.07520781588002</v>
      </c>
      <c r="L392" s="85"/>
      <c r="M392" s="263">
        <v>19</v>
      </c>
      <c r="N392" s="60">
        <v>-283</v>
      </c>
      <c r="O392" s="60">
        <v>-280</v>
      </c>
      <c r="P392" s="60">
        <v>-127</v>
      </c>
      <c r="Q392" s="60">
        <v>-539</v>
      </c>
    </row>
    <row r="393" spans="1:17">
      <c r="A393" s="21" t="s">
        <v>388</v>
      </c>
      <c r="B393" s="29" t="s">
        <v>46</v>
      </c>
      <c r="C393" s="247">
        <v>81.621295193376994</v>
      </c>
      <c r="D393" s="64">
        <v>2.43894609E-2</v>
      </c>
      <c r="E393" s="247">
        <f t="shared" si="81"/>
        <v>81.596905732476998</v>
      </c>
      <c r="G393" s="204">
        <f t="shared" si="82"/>
        <v>3.3180951814898663E-2</v>
      </c>
      <c r="H393" s="205">
        <f t="shared" si="84"/>
        <v>2.6212951933769943</v>
      </c>
      <c r="I393" s="85"/>
      <c r="J393" s="204">
        <f t="shared" si="83"/>
        <v>3.2872224461734101E-2</v>
      </c>
      <c r="K393" s="205">
        <f t="shared" si="85"/>
        <v>2.5969057324769977</v>
      </c>
      <c r="L393" s="85"/>
      <c r="M393" s="264">
        <v>19</v>
      </c>
      <c r="N393" s="98">
        <v>79</v>
      </c>
      <c r="O393" s="98">
        <v>73</v>
      </c>
      <c r="P393" s="98">
        <v>167</v>
      </c>
      <c r="Q393" s="98">
        <v>-1</v>
      </c>
    </row>
    <row r="394" spans="1:17">
      <c r="A394" s="21" t="s">
        <v>389</v>
      </c>
      <c r="B394" s="29" t="s">
        <v>48</v>
      </c>
      <c r="C394" s="247">
        <v>0</v>
      </c>
      <c r="D394" s="64">
        <v>0</v>
      </c>
      <c r="E394" s="247">
        <f t="shared" si="81"/>
        <v>0</v>
      </c>
      <c r="G394" s="204" t="str">
        <f t="shared" si="82"/>
        <v>n.m.</v>
      </c>
      <c r="H394" s="205">
        <f t="shared" si="84"/>
        <v>0</v>
      </c>
      <c r="I394" s="85"/>
      <c r="J394" s="204" t="str">
        <f t="shared" si="83"/>
        <v>n.m.</v>
      </c>
      <c r="K394" s="205">
        <f t="shared" si="85"/>
        <v>0</v>
      </c>
      <c r="L394" s="85"/>
      <c r="M394" s="264">
        <v>17</v>
      </c>
      <c r="N394" s="98">
        <v>0</v>
      </c>
      <c r="O394" s="98">
        <v>0</v>
      </c>
      <c r="P394" s="98">
        <v>1</v>
      </c>
      <c r="Q394" s="98">
        <v>-3</v>
      </c>
    </row>
    <row r="395" spans="1:17">
      <c r="A395" s="21" t="s">
        <v>390</v>
      </c>
      <c r="B395" s="28" t="s">
        <v>50</v>
      </c>
      <c r="C395" s="246">
        <v>-112.39791999074301</v>
      </c>
      <c r="D395" s="218">
        <v>-7.0033539100000014E-2</v>
      </c>
      <c r="E395" s="246">
        <f t="shared" si="81"/>
        <v>-112.32788645164301</v>
      </c>
      <c r="G395" s="202">
        <f t="shared" si="82"/>
        <v>-0.44902980396694603</v>
      </c>
      <c r="H395" s="203">
        <f t="shared" si="84"/>
        <v>91.602080009256994</v>
      </c>
      <c r="I395" s="85"/>
      <c r="J395" s="202">
        <f t="shared" si="83"/>
        <v>-0.44937310562920096</v>
      </c>
      <c r="K395" s="203">
        <f t="shared" si="85"/>
        <v>91.67211354835699</v>
      </c>
      <c r="L395" s="85"/>
      <c r="M395" s="263">
        <v>19</v>
      </c>
      <c r="N395" s="60">
        <v>-204</v>
      </c>
      <c r="O395" s="60">
        <v>-199</v>
      </c>
      <c r="P395" s="60">
        <v>-132</v>
      </c>
      <c r="Q395" s="60">
        <v>-372</v>
      </c>
    </row>
    <row r="396" spans="1:17">
      <c r="A396" s="21" t="s">
        <v>391</v>
      </c>
      <c r="B396" s="29" t="s">
        <v>52</v>
      </c>
      <c r="C396" s="247">
        <v>5.3415873850288902</v>
      </c>
      <c r="D396" s="64">
        <v>-3.1122372069999999E-3</v>
      </c>
      <c r="E396" s="247">
        <f t="shared" si="81"/>
        <v>5.3446996222358898</v>
      </c>
      <c r="G396" s="204" t="str">
        <f t="shared" si="82"/>
        <v>n.m.</v>
      </c>
      <c r="H396" s="205">
        <f t="shared" si="84"/>
        <v>12.341587385028891</v>
      </c>
      <c r="I396" s="85"/>
      <c r="J396" s="204" t="str">
        <f t="shared" si="83"/>
        <v>n.m.</v>
      </c>
      <c r="K396" s="205">
        <f t="shared" si="85"/>
        <v>12.34469962223589</v>
      </c>
      <c r="L396" s="85"/>
      <c r="M396" s="264">
        <v>19</v>
      </c>
      <c r="N396" s="98">
        <v>-7</v>
      </c>
      <c r="O396" s="98">
        <v>-7</v>
      </c>
      <c r="P396" s="98">
        <v>0</v>
      </c>
      <c r="Q396" s="98">
        <v>-19</v>
      </c>
    </row>
    <row r="397" spans="1:17">
      <c r="A397" s="21" t="s">
        <v>392</v>
      </c>
      <c r="B397" s="36" t="s">
        <v>54</v>
      </c>
      <c r="C397" s="75">
        <v>-107.056332605714</v>
      </c>
      <c r="D397" s="220">
        <v>-7.3145776307000018E-2</v>
      </c>
      <c r="E397" s="75">
        <f t="shared" si="81"/>
        <v>-106.983186829407</v>
      </c>
      <c r="G397" s="208">
        <f t="shared" si="82"/>
        <v>-0.49262401608666351</v>
      </c>
      <c r="H397" s="209">
        <f t="shared" si="84"/>
        <v>103.943667394286</v>
      </c>
      <c r="I397" s="85"/>
      <c r="J397" s="208">
        <f t="shared" si="83"/>
        <v>-0.49297067853361609</v>
      </c>
      <c r="K397" s="209">
        <f t="shared" si="85"/>
        <v>104.016813170593</v>
      </c>
      <c r="L397" s="85"/>
      <c r="M397" s="265">
        <v>19</v>
      </c>
      <c r="N397" s="61">
        <v>-211</v>
      </c>
      <c r="O397" s="61">
        <v>-204</v>
      </c>
      <c r="P397" s="61">
        <v>-147</v>
      </c>
      <c r="Q397" s="61">
        <v>-379</v>
      </c>
    </row>
    <row r="398" spans="1:17">
      <c r="A398" s="21"/>
      <c r="B398" s="122"/>
    </row>
    <row r="400" spans="1:17">
      <c r="B400" s="21"/>
    </row>
  </sheetData>
  <conditionalFormatting sqref="H21">
    <cfRule type="iconSet" priority="316">
      <iconSet iconSet="3Arrows">
        <cfvo type="percent" val="0"/>
        <cfvo type="num" val="-7"/>
        <cfvo type="num" val="7"/>
      </iconSet>
    </cfRule>
  </conditionalFormatting>
  <conditionalFormatting sqref="H22 H24:H25 H27:H35">
    <cfRule type="iconSet" priority="315">
      <iconSet iconSet="3Arrows">
        <cfvo type="percent" val="0"/>
        <cfvo type="num" val="-7"/>
        <cfvo type="num" val="7"/>
      </iconSet>
    </cfRule>
  </conditionalFormatting>
  <conditionalFormatting sqref="H23">
    <cfRule type="iconSet" priority="314">
      <iconSet iconSet="3Arrows">
        <cfvo type="percent" val="0"/>
        <cfvo type="num" val="-7"/>
        <cfvo type="num" val="7"/>
      </iconSet>
    </cfRule>
  </conditionalFormatting>
  <conditionalFormatting sqref="H26">
    <cfRule type="iconSet" priority="313">
      <iconSet iconSet="3Arrows">
        <cfvo type="percent" val="0"/>
        <cfvo type="num" val="-7"/>
        <cfvo type="num" val="7"/>
      </iconSet>
    </cfRule>
  </conditionalFormatting>
  <conditionalFormatting sqref="K21">
    <cfRule type="iconSet" priority="312">
      <iconSet iconSet="3Arrows">
        <cfvo type="percent" val="0"/>
        <cfvo type="num" val="-7"/>
        <cfvo type="num" val="7"/>
      </iconSet>
    </cfRule>
  </conditionalFormatting>
  <conditionalFormatting sqref="K22 K24:K25 K27:K35">
    <cfRule type="iconSet" priority="311">
      <iconSet iconSet="3Arrows">
        <cfvo type="percent" val="0"/>
        <cfvo type="num" val="-7"/>
        <cfvo type="num" val="7"/>
      </iconSet>
    </cfRule>
  </conditionalFormatting>
  <conditionalFormatting sqref="K36">
    <cfRule type="iconSet" priority="310">
      <iconSet iconSet="3Arrows">
        <cfvo type="percent" val="0"/>
        <cfvo type="num" val="-7"/>
        <cfvo type="num" val="7"/>
      </iconSet>
    </cfRule>
  </conditionalFormatting>
  <conditionalFormatting sqref="K23">
    <cfRule type="iconSet" priority="309">
      <iconSet iconSet="3Arrows">
        <cfvo type="percent" val="0"/>
        <cfvo type="num" val="-7"/>
        <cfvo type="num" val="7"/>
      </iconSet>
    </cfRule>
  </conditionalFormatting>
  <conditionalFormatting sqref="K26">
    <cfRule type="iconSet" priority="308">
      <iconSet iconSet="3Arrows">
        <cfvo type="percent" val="0"/>
        <cfvo type="num" val="-7"/>
        <cfvo type="num" val="7"/>
      </iconSet>
    </cfRule>
  </conditionalFormatting>
  <conditionalFormatting sqref="K48">
    <cfRule type="iconSet" priority="277">
      <iconSet iconSet="3Arrows">
        <cfvo type="percent" val="0"/>
        <cfvo type="num" val="-7"/>
        <cfvo type="num" val="7"/>
      </iconSet>
    </cfRule>
  </conditionalFormatting>
  <conditionalFormatting sqref="K49">
    <cfRule type="iconSet" priority="247">
      <iconSet iconSet="3Arrows">
        <cfvo type="percent" val="0"/>
        <cfvo type="num" val="-7"/>
        <cfvo type="num" val="7"/>
      </iconSet>
    </cfRule>
  </conditionalFormatting>
  <conditionalFormatting sqref="K50">
    <cfRule type="iconSet" priority="245">
      <iconSet iconSet="3Arrows">
        <cfvo type="percent" val="0"/>
        <cfvo type="num" val="-7"/>
        <cfvo type="num" val="7"/>
      </iconSet>
    </cfRule>
  </conditionalFormatting>
  <conditionalFormatting sqref="H48">
    <cfRule type="iconSet" priority="152">
      <iconSet iconSet="3Arrows">
        <cfvo type="percent" val="0"/>
        <cfvo type="num" val="-7"/>
        <cfvo type="num" val="7"/>
      </iconSet>
    </cfRule>
  </conditionalFormatting>
  <conditionalFormatting sqref="H49">
    <cfRule type="iconSet" priority="151">
      <iconSet iconSet="3Arrows">
        <cfvo type="percent" val="0"/>
        <cfvo type="num" val="-7"/>
        <cfvo type="num" val="7"/>
      </iconSet>
    </cfRule>
  </conditionalFormatting>
  <conditionalFormatting sqref="H50">
    <cfRule type="iconSet" priority="150">
      <iconSet iconSet="3Arrows">
        <cfvo type="percent" val="0"/>
        <cfvo type="num" val="-7"/>
        <cfvo type="num" val="7"/>
      </iconSet>
    </cfRule>
  </conditionalFormatting>
  <conditionalFormatting sqref="H51:H61">
    <cfRule type="iconSet" priority="149">
      <iconSet iconSet="3Arrows">
        <cfvo type="percent" val="0"/>
        <cfvo type="num" val="-7"/>
        <cfvo type="num" val="7"/>
      </iconSet>
    </cfRule>
  </conditionalFormatting>
  <conditionalFormatting sqref="K51:K61">
    <cfRule type="iconSet" priority="148">
      <iconSet iconSet="3Arrows">
        <cfvo type="percent" val="0"/>
        <cfvo type="num" val="-7"/>
        <cfvo type="num" val="7"/>
      </iconSet>
    </cfRule>
  </conditionalFormatting>
  <conditionalFormatting sqref="H68">
    <cfRule type="iconSet" priority="147">
      <iconSet iconSet="3Arrows">
        <cfvo type="percent" val="0"/>
        <cfvo type="num" val="-7"/>
        <cfvo type="num" val="7"/>
      </iconSet>
    </cfRule>
  </conditionalFormatting>
  <conditionalFormatting sqref="H69:H80">
    <cfRule type="iconSet" priority="146">
      <iconSet iconSet="3Arrows">
        <cfvo type="percent" val="0"/>
        <cfvo type="num" val="-7"/>
        <cfvo type="num" val="7"/>
      </iconSet>
    </cfRule>
  </conditionalFormatting>
  <conditionalFormatting sqref="H87">
    <cfRule type="iconSet" priority="145">
      <iconSet iconSet="3Arrows">
        <cfvo type="percent" val="0"/>
        <cfvo type="num" val="-7"/>
        <cfvo type="num" val="7"/>
      </iconSet>
    </cfRule>
  </conditionalFormatting>
  <conditionalFormatting sqref="H90:H100">
    <cfRule type="iconSet" priority="144">
      <iconSet iconSet="3Arrows">
        <cfvo type="percent" val="0"/>
        <cfvo type="num" val="-7"/>
        <cfvo type="num" val="7"/>
      </iconSet>
    </cfRule>
  </conditionalFormatting>
  <conditionalFormatting sqref="H108">
    <cfRule type="iconSet" priority="143">
      <iconSet iconSet="3Arrows">
        <cfvo type="percent" val="0"/>
        <cfvo type="num" val="-7"/>
        <cfvo type="num" val="7"/>
      </iconSet>
    </cfRule>
  </conditionalFormatting>
  <conditionalFormatting sqref="H111:H121">
    <cfRule type="iconSet" priority="142">
      <iconSet iconSet="3Arrows">
        <cfvo type="percent" val="0"/>
        <cfvo type="num" val="-7"/>
        <cfvo type="num" val="7"/>
      </iconSet>
    </cfRule>
  </conditionalFormatting>
  <conditionalFormatting sqref="H151">
    <cfRule type="iconSet" priority="141">
      <iconSet iconSet="3Arrows">
        <cfvo type="percent" val="0"/>
        <cfvo type="num" val="-7"/>
        <cfvo type="num" val="7"/>
      </iconSet>
    </cfRule>
  </conditionalFormatting>
  <conditionalFormatting sqref="H154:H164">
    <cfRule type="iconSet" priority="140">
      <iconSet iconSet="3Arrows">
        <cfvo type="percent" val="0"/>
        <cfvo type="num" val="-7"/>
        <cfvo type="num" val="7"/>
      </iconSet>
    </cfRule>
  </conditionalFormatting>
  <conditionalFormatting sqref="H171">
    <cfRule type="iconSet" priority="139">
      <iconSet iconSet="3Arrows">
        <cfvo type="percent" val="0"/>
        <cfvo type="num" val="-7"/>
        <cfvo type="num" val="7"/>
      </iconSet>
    </cfRule>
  </conditionalFormatting>
  <conditionalFormatting sqref="H174:H184">
    <cfRule type="iconSet" priority="138">
      <iconSet iconSet="3Arrows">
        <cfvo type="percent" val="0"/>
        <cfvo type="num" val="-7"/>
        <cfvo type="num" val="7"/>
      </iconSet>
    </cfRule>
  </conditionalFormatting>
  <conditionalFormatting sqref="H191">
    <cfRule type="iconSet" priority="137">
      <iconSet iconSet="3Arrows">
        <cfvo type="percent" val="0"/>
        <cfvo type="num" val="-7"/>
        <cfvo type="num" val="7"/>
      </iconSet>
    </cfRule>
  </conditionalFormatting>
  <conditionalFormatting sqref="H192:H203">
    <cfRule type="iconSet" priority="136">
      <iconSet iconSet="3Arrows">
        <cfvo type="percent" val="0"/>
        <cfvo type="num" val="-7"/>
        <cfvo type="num" val="7"/>
      </iconSet>
    </cfRule>
  </conditionalFormatting>
  <conditionalFormatting sqref="H211">
    <cfRule type="iconSet" priority="135">
      <iconSet iconSet="3Arrows">
        <cfvo type="percent" val="0"/>
        <cfvo type="num" val="-7"/>
        <cfvo type="num" val="7"/>
      </iconSet>
    </cfRule>
  </conditionalFormatting>
  <conditionalFormatting sqref="H214:H224">
    <cfRule type="iconSet" priority="134">
      <iconSet iconSet="3Arrows">
        <cfvo type="percent" val="0"/>
        <cfvo type="num" val="-7"/>
        <cfvo type="num" val="7"/>
      </iconSet>
    </cfRule>
  </conditionalFormatting>
  <conditionalFormatting sqref="H231">
    <cfRule type="iconSet" priority="133">
      <iconSet iconSet="3Arrows">
        <cfvo type="percent" val="0"/>
        <cfvo type="num" val="-7"/>
        <cfvo type="num" val="7"/>
      </iconSet>
    </cfRule>
  </conditionalFormatting>
  <conditionalFormatting sqref="H234:H244">
    <cfRule type="iconSet" priority="132">
      <iconSet iconSet="3Arrows">
        <cfvo type="percent" val="0"/>
        <cfvo type="num" val="-7"/>
        <cfvo type="num" val="7"/>
      </iconSet>
    </cfRule>
  </conditionalFormatting>
  <conditionalFormatting sqref="H251">
    <cfRule type="iconSet" priority="131">
      <iconSet iconSet="3Arrows">
        <cfvo type="percent" val="0"/>
        <cfvo type="num" val="-7"/>
        <cfvo type="num" val="7"/>
      </iconSet>
    </cfRule>
  </conditionalFormatting>
  <conditionalFormatting sqref="H252 H254:H264">
    <cfRule type="iconSet" priority="130">
      <iconSet iconSet="3Arrows">
        <cfvo type="percent" val="0"/>
        <cfvo type="num" val="-7"/>
        <cfvo type="num" val="7"/>
      </iconSet>
    </cfRule>
  </conditionalFormatting>
  <conditionalFormatting sqref="H276 H279:H287">
    <cfRule type="iconSet" priority="129">
      <iconSet iconSet="3Arrows">
        <cfvo type="percent" val="0"/>
        <cfvo type="num" val="-7"/>
        <cfvo type="num" val="7"/>
      </iconSet>
    </cfRule>
  </conditionalFormatting>
  <conditionalFormatting sqref="H301:H309 H298">
    <cfRule type="iconSet" priority="128">
      <iconSet iconSet="3Arrows">
        <cfvo type="percent" val="0"/>
        <cfvo type="num" val="-7"/>
        <cfvo type="num" val="7"/>
      </iconSet>
    </cfRule>
  </conditionalFormatting>
  <conditionalFormatting sqref="H320 H323:H331">
    <cfRule type="iconSet" priority="127">
      <iconSet iconSet="3Arrows">
        <cfvo type="percent" val="0"/>
        <cfvo type="num" val="-7"/>
        <cfvo type="num" val="7"/>
      </iconSet>
    </cfRule>
  </conditionalFormatting>
  <conditionalFormatting sqref="H342 H345:H353">
    <cfRule type="iconSet" priority="126">
      <iconSet iconSet="3Arrows">
        <cfvo type="percent" val="0"/>
        <cfvo type="num" val="-7"/>
        <cfvo type="num" val="7"/>
      </iconSet>
    </cfRule>
  </conditionalFormatting>
  <conditionalFormatting sqref="H360">
    <cfRule type="iconSet" priority="125">
      <iconSet iconSet="3Arrows">
        <cfvo type="percent" val="0"/>
        <cfvo type="num" val="-7"/>
        <cfvo type="num" val="7"/>
      </iconSet>
    </cfRule>
  </conditionalFormatting>
  <conditionalFormatting sqref="H363:H373">
    <cfRule type="iconSet" priority="124">
      <iconSet iconSet="3Arrows">
        <cfvo type="percent" val="0"/>
        <cfvo type="num" val="-7"/>
        <cfvo type="num" val="7"/>
      </iconSet>
    </cfRule>
  </conditionalFormatting>
  <conditionalFormatting sqref="H386 H389:H397">
    <cfRule type="iconSet" priority="123">
      <iconSet iconSet="3Arrows">
        <cfvo type="percent" val="0"/>
        <cfvo type="num" val="-7"/>
        <cfvo type="num" val="7"/>
      </iconSet>
    </cfRule>
  </conditionalFormatting>
  <conditionalFormatting sqref="H129">
    <cfRule type="iconSet" priority="122">
      <iconSet iconSet="3Arrows">
        <cfvo type="percent" val="0"/>
        <cfvo type="num" val="-7"/>
        <cfvo type="num" val="7"/>
      </iconSet>
    </cfRule>
  </conditionalFormatting>
  <conditionalFormatting sqref="H133:H142">
    <cfRule type="iconSet" priority="121">
      <iconSet iconSet="3Arrows">
        <cfvo type="percent" val="0"/>
        <cfvo type="num" val="-7"/>
        <cfvo type="num" val="7"/>
      </iconSet>
    </cfRule>
  </conditionalFormatting>
  <conditionalFormatting sqref="H143">
    <cfRule type="iconSet" priority="120">
      <iconSet iconSet="3Arrows">
        <cfvo type="percent" val="0"/>
        <cfvo type="num" val="-7"/>
        <cfvo type="num" val="7"/>
      </iconSet>
    </cfRule>
  </conditionalFormatting>
  <conditionalFormatting sqref="K68">
    <cfRule type="iconSet" priority="119">
      <iconSet iconSet="3Arrows">
        <cfvo type="percent" val="0"/>
        <cfvo type="num" val="-7"/>
        <cfvo type="num" val="7"/>
      </iconSet>
    </cfRule>
  </conditionalFormatting>
  <conditionalFormatting sqref="K69:K80">
    <cfRule type="iconSet" priority="118">
      <iconSet iconSet="3Arrows">
        <cfvo type="percent" val="0"/>
        <cfvo type="num" val="-7"/>
        <cfvo type="num" val="7"/>
      </iconSet>
    </cfRule>
  </conditionalFormatting>
  <conditionalFormatting sqref="K87">
    <cfRule type="iconSet" priority="117">
      <iconSet iconSet="3Arrows">
        <cfvo type="percent" val="0"/>
        <cfvo type="num" val="-7"/>
        <cfvo type="num" val="7"/>
      </iconSet>
    </cfRule>
  </conditionalFormatting>
  <conditionalFormatting sqref="K90:K100">
    <cfRule type="iconSet" priority="116">
      <iconSet iconSet="3Arrows">
        <cfvo type="percent" val="0"/>
        <cfvo type="num" val="-7"/>
        <cfvo type="num" val="7"/>
      </iconSet>
    </cfRule>
  </conditionalFormatting>
  <conditionalFormatting sqref="K108">
    <cfRule type="iconSet" priority="115">
      <iconSet iconSet="3Arrows">
        <cfvo type="percent" val="0"/>
        <cfvo type="num" val="-7"/>
        <cfvo type="num" val="7"/>
      </iconSet>
    </cfRule>
  </conditionalFormatting>
  <conditionalFormatting sqref="K111:K121">
    <cfRule type="iconSet" priority="114">
      <iconSet iconSet="3Arrows">
        <cfvo type="percent" val="0"/>
        <cfvo type="num" val="-7"/>
        <cfvo type="num" val="7"/>
      </iconSet>
    </cfRule>
  </conditionalFormatting>
  <conditionalFormatting sqref="K129">
    <cfRule type="iconSet" priority="113">
      <iconSet iconSet="3Arrows">
        <cfvo type="percent" val="0"/>
        <cfvo type="num" val="-7"/>
        <cfvo type="num" val="7"/>
      </iconSet>
    </cfRule>
  </conditionalFormatting>
  <conditionalFormatting sqref="K133:K143">
    <cfRule type="iconSet" priority="112">
      <iconSet iconSet="3Arrows">
        <cfvo type="percent" val="0"/>
        <cfvo type="num" val="-7"/>
        <cfvo type="num" val="7"/>
      </iconSet>
    </cfRule>
  </conditionalFormatting>
  <conditionalFormatting sqref="K151">
    <cfRule type="iconSet" priority="111">
      <iconSet iconSet="3Arrows">
        <cfvo type="percent" val="0"/>
        <cfvo type="num" val="-7"/>
        <cfvo type="num" val="7"/>
      </iconSet>
    </cfRule>
  </conditionalFormatting>
  <conditionalFormatting sqref="K154:K164">
    <cfRule type="iconSet" priority="110">
      <iconSet iconSet="3Arrows">
        <cfvo type="percent" val="0"/>
        <cfvo type="num" val="-7"/>
        <cfvo type="num" val="7"/>
      </iconSet>
    </cfRule>
  </conditionalFormatting>
  <conditionalFormatting sqref="K171">
    <cfRule type="iconSet" priority="109">
      <iconSet iconSet="3Arrows">
        <cfvo type="percent" val="0"/>
        <cfvo type="num" val="-7"/>
        <cfvo type="num" val="7"/>
      </iconSet>
    </cfRule>
  </conditionalFormatting>
  <conditionalFormatting sqref="K174:K184">
    <cfRule type="iconSet" priority="108">
      <iconSet iconSet="3Arrows">
        <cfvo type="percent" val="0"/>
        <cfvo type="num" val="-7"/>
        <cfvo type="num" val="7"/>
      </iconSet>
    </cfRule>
  </conditionalFormatting>
  <conditionalFormatting sqref="K191">
    <cfRule type="iconSet" priority="107">
      <iconSet iconSet="3Arrows">
        <cfvo type="percent" val="0"/>
        <cfvo type="num" val="-7"/>
        <cfvo type="num" val="7"/>
      </iconSet>
    </cfRule>
  </conditionalFormatting>
  <conditionalFormatting sqref="K192:K203">
    <cfRule type="iconSet" priority="106">
      <iconSet iconSet="3Arrows">
        <cfvo type="percent" val="0"/>
        <cfvo type="num" val="-7"/>
        <cfvo type="num" val="7"/>
      </iconSet>
    </cfRule>
  </conditionalFormatting>
  <conditionalFormatting sqref="K211">
    <cfRule type="iconSet" priority="105">
      <iconSet iconSet="3Arrows">
        <cfvo type="percent" val="0"/>
        <cfvo type="num" val="-7"/>
        <cfvo type="num" val="7"/>
      </iconSet>
    </cfRule>
  </conditionalFormatting>
  <conditionalFormatting sqref="K214:K224">
    <cfRule type="iconSet" priority="104">
      <iconSet iconSet="3Arrows">
        <cfvo type="percent" val="0"/>
        <cfvo type="num" val="-7"/>
        <cfvo type="num" val="7"/>
      </iconSet>
    </cfRule>
  </conditionalFormatting>
  <conditionalFormatting sqref="K231">
    <cfRule type="iconSet" priority="103">
      <iconSet iconSet="3Arrows">
        <cfvo type="percent" val="0"/>
        <cfvo type="num" val="-7"/>
        <cfvo type="num" val="7"/>
      </iconSet>
    </cfRule>
  </conditionalFormatting>
  <conditionalFormatting sqref="K234:K244">
    <cfRule type="iconSet" priority="102">
      <iconSet iconSet="3Arrows">
        <cfvo type="percent" val="0"/>
        <cfvo type="num" val="-7"/>
        <cfvo type="num" val="7"/>
      </iconSet>
    </cfRule>
  </conditionalFormatting>
  <conditionalFormatting sqref="K251">
    <cfRule type="iconSet" priority="101">
      <iconSet iconSet="3Arrows">
        <cfvo type="percent" val="0"/>
        <cfvo type="num" val="-7"/>
        <cfvo type="num" val="7"/>
      </iconSet>
    </cfRule>
  </conditionalFormatting>
  <conditionalFormatting sqref="K252 K254:K264">
    <cfRule type="iconSet" priority="100">
      <iconSet iconSet="3Arrows">
        <cfvo type="percent" val="0"/>
        <cfvo type="num" val="-7"/>
        <cfvo type="num" val="7"/>
      </iconSet>
    </cfRule>
  </conditionalFormatting>
  <conditionalFormatting sqref="K276 K279:K287">
    <cfRule type="iconSet" priority="99">
      <iconSet iconSet="3Arrows">
        <cfvo type="percent" val="0"/>
        <cfvo type="num" val="-7"/>
        <cfvo type="num" val="7"/>
      </iconSet>
    </cfRule>
  </conditionalFormatting>
  <conditionalFormatting sqref="K301:K309 K298">
    <cfRule type="iconSet" priority="98">
      <iconSet iconSet="3Arrows">
        <cfvo type="percent" val="0"/>
        <cfvo type="num" val="-7"/>
        <cfvo type="num" val="7"/>
      </iconSet>
    </cfRule>
  </conditionalFormatting>
  <conditionalFormatting sqref="K320 K323:K331">
    <cfRule type="iconSet" priority="97">
      <iconSet iconSet="3Arrows">
        <cfvo type="percent" val="0"/>
        <cfvo type="num" val="-7"/>
        <cfvo type="num" val="7"/>
      </iconSet>
    </cfRule>
  </conditionalFormatting>
  <conditionalFormatting sqref="K342 K345:K353">
    <cfRule type="iconSet" priority="96">
      <iconSet iconSet="3Arrows">
        <cfvo type="percent" val="0"/>
        <cfvo type="num" val="-7"/>
        <cfvo type="num" val="7"/>
      </iconSet>
    </cfRule>
  </conditionalFormatting>
  <conditionalFormatting sqref="K360">
    <cfRule type="iconSet" priority="95">
      <iconSet iconSet="3Arrows">
        <cfvo type="percent" val="0"/>
        <cfvo type="num" val="-7"/>
        <cfvo type="num" val="7"/>
      </iconSet>
    </cfRule>
  </conditionalFormatting>
  <conditionalFormatting sqref="K363:K373">
    <cfRule type="iconSet" priority="94">
      <iconSet iconSet="3Arrows">
        <cfvo type="percent" val="0"/>
        <cfvo type="num" val="-7"/>
        <cfvo type="num" val="7"/>
      </iconSet>
    </cfRule>
  </conditionalFormatting>
  <conditionalFormatting sqref="K386 K389:K397">
    <cfRule type="iconSet" priority="93">
      <iconSet iconSet="3Arrows">
        <cfvo type="percent" val="0"/>
        <cfvo type="num" val="-7"/>
        <cfvo type="num" val="7"/>
      </iconSet>
    </cfRule>
  </conditionalFormatting>
  <conditionalFormatting sqref="H89">
    <cfRule type="iconSet" priority="90">
      <iconSet iconSet="3Arrows">
        <cfvo type="percent" val="0"/>
        <cfvo type="num" val="-7"/>
        <cfvo type="num" val="7"/>
      </iconSet>
    </cfRule>
  </conditionalFormatting>
  <conditionalFormatting sqref="K89">
    <cfRule type="iconSet" priority="89">
      <iconSet iconSet="3Arrows">
        <cfvo type="percent" val="0"/>
        <cfvo type="num" val="-7"/>
        <cfvo type="num" val="7"/>
      </iconSet>
    </cfRule>
  </conditionalFormatting>
  <conditionalFormatting sqref="H88">
    <cfRule type="iconSet" priority="92">
      <iconSet iconSet="3Arrows">
        <cfvo type="percent" val="0"/>
        <cfvo type="num" val="-7"/>
        <cfvo type="num" val="7"/>
      </iconSet>
    </cfRule>
  </conditionalFormatting>
  <conditionalFormatting sqref="K88">
    <cfRule type="iconSet" priority="91">
      <iconSet iconSet="3Arrows">
        <cfvo type="percent" val="0"/>
        <cfvo type="num" val="-7"/>
        <cfvo type="num" val="7"/>
      </iconSet>
    </cfRule>
  </conditionalFormatting>
  <conditionalFormatting sqref="H110">
    <cfRule type="iconSet" priority="86">
      <iconSet iconSet="3Arrows">
        <cfvo type="percent" val="0"/>
        <cfvo type="num" val="-7"/>
        <cfvo type="num" val="7"/>
      </iconSet>
    </cfRule>
  </conditionalFormatting>
  <conditionalFormatting sqref="K110">
    <cfRule type="iconSet" priority="85">
      <iconSet iconSet="3Arrows">
        <cfvo type="percent" val="0"/>
        <cfvo type="num" val="-7"/>
        <cfvo type="num" val="7"/>
      </iconSet>
    </cfRule>
  </conditionalFormatting>
  <conditionalFormatting sqref="H109">
    <cfRule type="iconSet" priority="88">
      <iconSet iconSet="3Arrows">
        <cfvo type="percent" val="0"/>
        <cfvo type="num" val="-7"/>
        <cfvo type="num" val="7"/>
      </iconSet>
    </cfRule>
  </conditionalFormatting>
  <conditionalFormatting sqref="K109">
    <cfRule type="iconSet" priority="87">
      <iconSet iconSet="3Arrows">
        <cfvo type="percent" val="0"/>
        <cfvo type="num" val="-7"/>
        <cfvo type="num" val="7"/>
      </iconSet>
    </cfRule>
  </conditionalFormatting>
  <conditionalFormatting sqref="H132">
    <cfRule type="iconSet" priority="84">
      <iconSet iconSet="3Arrows">
        <cfvo type="percent" val="0"/>
        <cfvo type="num" val="-7"/>
        <cfvo type="num" val="7"/>
      </iconSet>
    </cfRule>
  </conditionalFormatting>
  <conditionalFormatting sqref="K132">
    <cfRule type="iconSet" priority="83">
      <iconSet iconSet="3Arrows">
        <cfvo type="percent" val="0"/>
        <cfvo type="num" val="-7"/>
        <cfvo type="num" val="7"/>
      </iconSet>
    </cfRule>
  </conditionalFormatting>
  <conditionalFormatting sqref="H130">
    <cfRule type="iconSet" priority="82">
      <iconSet iconSet="3Arrows">
        <cfvo type="percent" val="0"/>
        <cfvo type="num" val="-7"/>
        <cfvo type="num" val="7"/>
      </iconSet>
    </cfRule>
  </conditionalFormatting>
  <conditionalFormatting sqref="K130">
    <cfRule type="iconSet" priority="81">
      <iconSet iconSet="3Arrows">
        <cfvo type="percent" val="0"/>
        <cfvo type="num" val="-7"/>
        <cfvo type="num" val="7"/>
      </iconSet>
    </cfRule>
  </conditionalFormatting>
  <conditionalFormatting sqref="H131">
    <cfRule type="iconSet" priority="80">
      <iconSet iconSet="3Arrows">
        <cfvo type="percent" val="0"/>
        <cfvo type="num" val="-7"/>
        <cfvo type="num" val="7"/>
      </iconSet>
    </cfRule>
  </conditionalFormatting>
  <conditionalFormatting sqref="K131">
    <cfRule type="iconSet" priority="79">
      <iconSet iconSet="3Arrows">
        <cfvo type="percent" val="0"/>
        <cfvo type="num" val="-7"/>
        <cfvo type="num" val="7"/>
      </iconSet>
    </cfRule>
  </conditionalFormatting>
  <conditionalFormatting sqref="H153">
    <cfRule type="iconSet" priority="78">
      <iconSet iconSet="3Arrows">
        <cfvo type="percent" val="0"/>
        <cfvo type="num" val="-7"/>
        <cfvo type="num" val="7"/>
      </iconSet>
    </cfRule>
  </conditionalFormatting>
  <conditionalFormatting sqref="K153">
    <cfRule type="iconSet" priority="77">
      <iconSet iconSet="3Arrows">
        <cfvo type="percent" val="0"/>
        <cfvo type="num" val="-7"/>
        <cfvo type="num" val="7"/>
      </iconSet>
    </cfRule>
  </conditionalFormatting>
  <conditionalFormatting sqref="H152">
    <cfRule type="iconSet" priority="76">
      <iconSet iconSet="3Arrows">
        <cfvo type="percent" val="0"/>
        <cfvo type="num" val="-7"/>
        <cfvo type="num" val="7"/>
      </iconSet>
    </cfRule>
  </conditionalFormatting>
  <conditionalFormatting sqref="K152">
    <cfRule type="iconSet" priority="75">
      <iconSet iconSet="3Arrows">
        <cfvo type="percent" val="0"/>
        <cfvo type="num" val="-7"/>
        <cfvo type="num" val="7"/>
      </iconSet>
    </cfRule>
  </conditionalFormatting>
  <conditionalFormatting sqref="H173">
    <cfRule type="iconSet" priority="74">
      <iconSet iconSet="3Arrows">
        <cfvo type="percent" val="0"/>
        <cfvo type="num" val="-7"/>
        <cfvo type="num" val="7"/>
      </iconSet>
    </cfRule>
  </conditionalFormatting>
  <conditionalFormatting sqref="K173">
    <cfRule type="iconSet" priority="73">
      <iconSet iconSet="3Arrows">
        <cfvo type="percent" val="0"/>
        <cfvo type="num" val="-7"/>
        <cfvo type="num" val="7"/>
      </iconSet>
    </cfRule>
  </conditionalFormatting>
  <conditionalFormatting sqref="H172">
    <cfRule type="iconSet" priority="72">
      <iconSet iconSet="3Arrows">
        <cfvo type="percent" val="0"/>
        <cfvo type="num" val="-7"/>
        <cfvo type="num" val="7"/>
      </iconSet>
    </cfRule>
  </conditionalFormatting>
  <conditionalFormatting sqref="K172">
    <cfRule type="iconSet" priority="71">
      <iconSet iconSet="3Arrows">
        <cfvo type="percent" val="0"/>
        <cfvo type="num" val="-7"/>
        <cfvo type="num" val="7"/>
      </iconSet>
    </cfRule>
  </conditionalFormatting>
  <conditionalFormatting sqref="H213">
    <cfRule type="iconSet" priority="70">
      <iconSet iconSet="3Arrows">
        <cfvo type="percent" val="0"/>
        <cfvo type="num" val="-7"/>
        <cfvo type="num" val="7"/>
      </iconSet>
    </cfRule>
  </conditionalFormatting>
  <conditionalFormatting sqref="K213">
    <cfRule type="iconSet" priority="69">
      <iconSet iconSet="3Arrows">
        <cfvo type="percent" val="0"/>
        <cfvo type="num" val="-7"/>
        <cfvo type="num" val="7"/>
      </iconSet>
    </cfRule>
  </conditionalFormatting>
  <conditionalFormatting sqref="H212">
    <cfRule type="iconSet" priority="68">
      <iconSet iconSet="3Arrows">
        <cfvo type="percent" val="0"/>
        <cfvo type="num" val="-7"/>
        <cfvo type="num" val="7"/>
      </iconSet>
    </cfRule>
  </conditionalFormatting>
  <conditionalFormatting sqref="K212">
    <cfRule type="iconSet" priority="67">
      <iconSet iconSet="3Arrows">
        <cfvo type="percent" val="0"/>
        <cfvo type="num" val="-7"/>
        <cfvo type="num" val="7"/>
      </iconSet>
    </cfRule>
  </conditionalFormatting>
  <conditionalFormatting sqref="H233">
    <cfRule type="iconSet" priority="66">
      <iconSet iconSet="3Arrows">
        <cfvo type="percent" val="0"/>
        <cfvo type="num" val="-7"/>
        <cfvo type="num" val="7"/>
      </iconSet>
    </cfRule>
  </conditionalFormatting>
  <conditionalFormatting sqref="K233">
    <cfRule type="iconSet" priority="65">
      <iconSet iconSet="3Arrows">
        <cfvo type="percent" val="0"/>
        <cfvo type="num" val="-7"/>
        <cfvo type="num" val="7"/>
      </iconSet>
    </cfRule>
  </conditionalFormatting>
  <conditionalFormatting sqref="H232">
    <cfRule type="iconSet" priority="64">
      <iconSet iconSet="3Arrows">
        <cfvo type="percent" val="0"/>
        <cfvo type="num" val="-7"/>
        <cfvo type="num" val="7"/>
      </iconSet>
    </cfRule>
  </conditionalFormatting>
  <conditionalFormatting sqref="K232">
    <cfRule type="iconSet" priority="63">
      <iconSet iconSet="3Arrows">
        <cfvo type="percent" val="0"/>
        <cfvo type="num" val="-7"/>
        <cfvo type="num" val="7"/>
      </iconSet>
    </cfRule>
  </conditionalFormatting>
  <conditionalFormatting sqref="H253">
    <cfRule type="iconSet" priority="62">
      <iconSet iconSet="3Arrows">
        <cfvo type="percent" val="0"/>
        <cfvo type="num" val="-7"/>
        <cfvo type="num" val="7"/>
      </iconSet>
    </cfRule>
  </conditionalFormatting>
  <conditionalFormatting sqref="K253">
    <cfRule type="iconSet" priority="61">
      <iconSet iconSet="3Arrows">
        <cfvo type="percent" val="0"/>
        <cfvo type="num" val="-7"/>
        <cfvo type="num" val="7"/>
      </iconSet>
    </cfRule>
  </conditionalFormatting>
  <conditionalFormatting sqref="H272">
    <cfRule type="iconSet" priority="60">
      <iconSet iconSet="3Arrows">
        <cfvo type="percent" val="0"/>
        <cfvo type="num" val="-7"/>
        <cfvo type="num" val="7"/>
      </iconSet>
    </cfRule>
  </conditionalFormatting>
  <conditionalFormatting sqref="K272">
    <cfRule type="iconSet" priority="59">
      <iconSet iconSet="3Arrows">
        <cfvo type="percent" val="0"/>
        <cfvo type="num" val="-7"/>
        <cfvo type="num" val="7"/>
      </iconSet>
    </cfRule>
  </conditionalFormatting>
  <conditionalFormatting sqref="H273">
    <cfRule type="iconSet" priority="58">
      <iconSet iconSet="3Arrows">
        <cfvo type="percent" val="0"/>
        <cfvo type="num" val="-7"/>
        <cfvo type="num" val="7"/>
      </iconSet>
    </cfRule>
  </conditionalFormatting>
  <conditionalFormatting sqref="K273">
    <cfRule type="iconSet" priority="57">
      <iconSet iconSet="3Arrows">
        <cfvo type="percent" val="0"/>
        <cfvo type="num" val="-7"/>
        <cfvo type="num" val="7"/>
      </iconSet>
    </cfRule>
  </conditionalFormatting>
  <conditionalFormatting sqref="H316">
    <cfRule type="iconSet" priority="56">
      <iconSet iconSet="3Arrows">
        <cfvo type="percent" val="0"/>
        <cfvo type="num" val="-7"/>
        <cfvo type="num" val="7"/>
      </iconSet>
    </cfRule>
  </conditionalFormatting>
  <conditionalFormatting sqref="K316">
    <cfRule type="iconSet" priority="55">
      <iconSet iconSet="3Arrows">
        <cfvo type="percent" val="0"/>
        <cfvo type="num" val="-7"/>
        <cfvo type="num" val="7"/>
      </iconSet>
    </cfRule>
  </conditionalFormatting>
  <conditionalFormatting sqref="H317">
    <cfRule type="iconSet" priority="54">
      <iconSet iconSet="3Arrows">
        <cfvo type="percent" val="0"/>
        <cfvo type="num" val="-7"/>
        <cfvo type="num" val="7"/>
      </iconSet>
    </cfRule>
  </conditionalFormatting>
  <conditionalFormatting sqref="K317">
    <cfRule type="iconSet" priority="53">
      <iconSet iconSet="3Arrows">
        <cfvo type="percent" val="0"/>
        <cfvo type="num" val="-7"/>
        <cfvo type="num" val="7"/>
      </iconSet>
    </cfRule>
  </conditionalFormatting>
  <conditionalFormatting sqref="H338">
    <cfRule type="iconSet" priority="52">
      <iconSet iconSet="3Arrows">
        <cfvo type="percent" val="0"/>
        <cfvo type="num" val="-7"/>
        <cfvo type="num" val="7"/>
      </iconSet>
    </cfRule>
  </conditionalFormatting>
  <conditionalFormatting sqref="K338">
    <cfRule type="iconSet" priority="51">
      <iconSet iconSet="3Arrows">
        <cfvo type="percent" val="0"/>
        <cfvo type="num" val="-7"/>
        <cfvo type="num" val="7"/>
      </iconSet>
    </cfRule>
  </conditionalFormatting>
  <conditionalFormatting sqref="H339">
    <cfRule type="iconSet" priority="50">
      <iconSet iconSet="3Arrows">
        <cfvo type="percent" val="0"/>
        <cfvo type="num" val="-7"/>
        <cfvo type="num" val="7"/>
      </iconSet>
    </cfRule>
  </conditionalFormatting>
  <conditionalFormatting sqref="K339">
    <cfRule type="iconSet" priority="49">
      <iconSet iconSet="3Arrows">
        <cfvo type="percent" val="0"/>
        <cfvo type="num" val="-7"/>
        <cfvo type="num" val="7"/>
      </iconSet>
    </cfRule>
  </conditionalFormatting>
  <conditionalFormatting sqref="H381">
    <cfRule type="iconSet" priority="48">
      <iconSet iconSet="3Arrows">
        <cfvo type="percent" val="0"/>
        <cfvo type="num" val="-7"/>
        <cfvo type="num" val="7"/>
      </iconSet>
    </cfRule>
  </conditionalFormatting>
  <conditionalFormatting sqref="K381">
    <cfRule type="iconSet" priority="47">
      <iconSet iconSet="3Arrows">
        <cfvo type="percent" val="0"/>
        <cfvo type="num" val="-7"/>
        <cfvo type="num" val="7"/>
      </iconSet>
    </cfRule>
  </conditionalFormatting>
  <conditionalFormatting sqref="H382">
    <cfRule type="iconSet" priority="46">
      <iconSet iconSet="3Arrows">
        <cfvo type="percent" val="0"/>
        <cfvo type="num" val="-7"/>
        <cfvo type="num" val="7"/>
      </iconSet>
    </cfRule>
  </conditionalFormatting>
  <conditionalFormatting sqref="K382">
    <cfRule type="iconSet" priority="45">
      <iconSet iconSet="3Arrows">
        <cfvo type="percent" val="0"/>
        <cfvo type="num" val="-7"/>
        <cfvo type="num" val="7"/>
      </iconSet>
    </cfRule>
  </conditionalFormatting>
  <conditionalFormatting sqref="H383">
    <cfRule type="iconSet" priority="44">
      <iconSet iconSet="3Arrows">
        <cfvo type="percent" val="0"/>
        <cfvo type="num" val="-7"/>
        <cfvo type="num" val="7"/>
      </iconSet>
    </cfRule>
  </conditionalFormatting>
  <conditionalFormatting sqref="K383">
    <cfRule type="iconSet" priority="43">
      <iconSet iconSet="3Arrows">
        <cfvo type="percent" val="0"/>
        <cfvo type="num" val="-7"/>
        <cfvo type="num" val="7"/>
      </iconSet>
    </cfRule>
  </conditionalFormatting>
  <conditionalFormatting sqref="H275">
    <cfRule type="iconSet" priority="42">
      <iconSet iconSet="3Arrows">
        <cfvo type="percent" val="0"/>
        <cfvo type="num" val="-7"/>
        <cfvo type="num" val="7"/>
      </iconSet>
    </cfRule>
  </conditionalFormatting>
  <conditionalFormatting sqref="K275">
    <cfRule type="iconSet" priority="41">
      <iconSet iconSet="3Arrows">
        <cfvo type="percent" val="0"/>
        <cfvo type="num" val="-7"/>
        <cfvo type="num" val="7"/>
      </iconSet>
    </cfRule>
  </conditionalFormatting>
  <conditionalFormatting sqref="H274">
    <cfRule type="iconSet" priority="40">
      <iconSet iconSet="3Arrows">
        <cfvo type="percent" val="0"/>
        <cfvo type="num" val="-7"/>
        <cfvo type="num" val="7"/>
      </iconSet>
    </cfRule>
  </conditionalFormatting>
  <conditionalFormatting sqref="K274">
    <cfRule type="iconSet" priority="39">
      <iconSet iconSet="3Arrows">
        <cfvo type="percent" val="0"/>
        <cfvo type="num" val="-7"/>
        <cfvo type="num" val="7"/>
      </iconSet>
    </cfRule>
  </conditionalFormatting>
  <conditionalFormatting sqref="H278">
    <cfRule type="iconSet" priority="38">
      <iconSet iconSet="3Arrows">
        <cfvo type="percent" val="0"/>
        <cfvo type="num" val="-7"/>
        <cfvo type="num" val="7"/>
      </iconSet>
    </cfRule>
  </conditionalFormatting>
  <conditionalFormatting sqref="K278">
    <cfRule type="iconSet" priority="37">
      <iconSet iconSet="3Arrows">
        <cfvo type="percent" val="0"/>
        <cfvo type="num" val="-7"/>
        <cfvo type="num" val="7"/>
      </iconSet>
    </cfRule>
  </conditionalFormatting>
  <conditionalFormatting sqref="H277">
    <cfRule type="iconSet" priority="36">
      <iconSet iconSet="3Arrows">
        <cfvo type="percent" val="0"/>
        <cfvo type="num" val="-7"/>
        <cfvo type="num" val="7"/>
      </iconSet>
    </cfRule>
  </conditionalFormatting>
  <conditionalFormatting sqref="K277">
    <cfRule type="iconSet" priority="35">
      <iconSet iconSet="3Arrows">
        <cfvo type="percent" val="0"/>
        <cfvo type="num" val="-7"/>
        <cfvo type="num" val="7"/>
      </iconSet>
    </cfRule>
  </conditionalFormatting>
  <conditionalFormatting sqref="H319">
    <cfRule type="iconSet" priority="34">
      <iconSet iconSet="3Arrows">
        <cfvo type="percent" val="0"/>
        <cfvo type="num" val="-7"/>
        <cfvo type="num" val="7"/>
      </iconSet>
    </cfRule>
  </conditionalFormatting>
  <conditionalFormatting sqref="K319">
    <cfRule type="iconSet" priority="33">
      <iconSet iconSet="3Arrows">
        <cfvo type="percent" val="0"/>
        <cfvo type="num" val="-7"/>
        <cfvo type="num" val="7"/>
      </iconSet>
    </cfRule>
  </conditionalFormatting>
  <conditionalFormatting sqref="H322">
    <cfRule type="iconSet" priority="32">
      <iconSet iconSet="3Arrows">
        <cfvo type="percent" val="0"/>
        <cfvo type="num" val="-7"/>
        <cfvo type="num" val="7"/>
      </iconSet>
    </cfRule>
  </conditionalFormatting>
  <conditionalFormatting sqref="K322">
    <cfRule type="iconSet" priority="31">
      <iconSet iconSet="3Arrows">
        <cfvo type="percent" val="0"/>
        <cfvo type="num" val="-7"/>
        <cfvo type="num" val="7"/>
      </iconSet>
    </cfRule>
  </conditionalFormatting>
  <conditionalFormatting sqref="H318">
    <cfRule type="iconSet" priority="30">
      <iconSet iconSet="3Arrows">
        <cfvo type="percent" val="0"/>
        <cfvo type="num" val="-7"/>
        <cfvo type="num" val="7"/>
      </iconSet>
    </cfRule>
  </conditionalFormatting>
  <conditionalFormatting sqref="K318">
    <cfRule type="iconSet" priority="29">
      <iconSet iconSet="3Arrows">
        <cfvo type="percent" val="0"/>
        <cfvo type="num" val="-7"/>
        <cfvo type="num" val="7"/>
      </iconSet>
    </cfRule>
  </conditionalFormatting>
  <conditionalFormatting sqref="H321">
    <cfRule type="iconSet" priority="28">
      <iconSet iconSet="3Arrows">
        <cfvo type="percent" val="0"/>
        <cfvo type="num" val="-7"/>
        <cfvo type="num" val="7"/>
      </iconSet>
    </cfRule>
  </conditionalFormatting>
  <conditionalFormatting sqref="K321">
    <cfRule type="iconSet" priority="27">
      <iconSet iconSet="3Arrows">
        <cfvo type="percent" val="0"/>
        <cfvo type="num" val="-7"/>
        <cfvo type="num" val="7"/>
      </iconSet>
    </cfRule>
  </conditionalFormatting>
  <conditionalFormatting sqref="H299:H300">
    <cfRule type="iconSet" priority="26">
      <iconSet iconSet="3Arrows">
        <cfvo type="percent" val="0"/>
        <cfvo type="num" val="-7"/>
        <cfvo type="num" val="7"/>
      </iconSet>
    </cfRule>
  </conditionalFormatting>
  <conditionalFormatting sqref="K299:K300">
    <cfRule type="iconSet" priority="25">
      <iconSet iconSet="3Arrows">
        <cfvo type="percent" val="0"/>
        <cfvo type="num" val="-7"/>
        <cfvo type="num" val="7"/>
      </iconSet>
    </cfRule>
  </conditionalFormatting>
  <conditionalFormatting sqref="H296:H297">
    <cfRule type="iconSet" priority="24">
      <iconSet iconSet="3Arrows">
        <cfvo type="percent" val="0"/>
        <cfvo type="num" val="-7"/>
        <cfvo type="num" val="7"/>
      </iconSet>
    </cfRule>
  </conditionalFormatting>
  <conditionalFormatting sqref="K296:K297">
    <cfRule type="iconSet" priority="23">
      <iconSet iconSet="3Arrows">
        <cfvo type="percent" val="0"/>
        <cfvo type="num" val="-7"/>
        <cfvo type="num" val="7"/>
      </iconSet>
    </cfRule>
  </conditionalFormatting>
  <conditionalFormatting sqref="H294:H295">
    <cfRule type="iconSet" priority="22">
      <iconSet iconSet="3Arrows">
        <cfvo type="percent" val="0"/>
        <cfvo type="num" val="-7"/>
        <cfvo type="num" val="7"/>
      </iconSet>
    </cfRule>
  </conditionalFormatting>
  <conditionalFormatting sqref="K294:K295">
    <cfRule type="iconSet" priority="21">
      <iconSet iconSet="3Arrows">
        <cfvo type="percent" val="0"/>
        <cfvo type="num" val="-7"/>
        <cfvo type="num" val="7"/>
      </iconSet>
    </cfRule>
  </conditionalFormatting>
  <conditionalFormatting sqref="H341">
    <cfRule type="iconSet" priority="20">
      <iconSet iconSet="3Arrows">
        <cfvo type="percent" val="0"/>
        <cfvo type="num" val="-7"/>
        <cfvo type="num" val="7"/>
      </iconSet>
    </cfRule>
  </conditionalFormatting>
  <conditionalFormatting sqref="K341">
    <cfRule type="iconSet" priority="19">
      <iconSet iconSet="3Arrows">
        <cfvo type="percent" val="0"/>
        <cfvo type="num" val="-7"/>
        <cfvo type="num" val="7"/>
      </iconSet>
    </cfRule>
  </conditionalFormatting>
  <conditionalFormatting sqref="H344">
    <cfRule type="iconSet" priority="18">
      <iconSet iconSet="3Arrows">
        <cfvo type="percent" val="0"/>
        <cfvo type="num" val="-7"/>
        <cfvo type="num" val="7"/>
      </iconSet>
    </cfRule>
  </conditionalFormatting>
  <conditionalFormatting sqref="K344">
    <cfRule type="iconSet" priority="17">
      <iconSet iconSet="3Arrows">
        <cfvo type="percent" val="0"/>
        <cfvo type="num" val="-7"/>
        <cfvo type="num" val="7"/>
      </iconSet>
    </cfRule>
  </conditionalFormatting>
  <conditionalFormatting sqref="H340">
    <cfRule type="iconSet" priority="16">
      <iconSet iconSet="3Arrows">
        <cfvo type="percent" val="0"/>
        <cfvo type="num" val="-7"/>
        <cfvo type="num" val="7"/>
      </iconSet>
    </cfRule>
  </conditionalFormatting>
  <conditionalFormatting sqref="K340">
    <cfRule type="iconSet" priority="15">
      <iconSet iconSet="3Arrows">
        <cfvo type="percent" val="0"/>
        <cfvo type="num" val="-7"/>
        <cfvo type="num" val="7"/>
      </iconSet>
    </cfRule>
  </conditionalFormatting>
  <conditionalFormatting sqref="H343">
    <cfRule type="iconSet" priority="14">
      <iconSet iconSet="3Arrows">
        <cfvo type="percent" val="0"/>
        <cfvo type="num" val="-7"/>
        <cfvo type="num" val="7"/>
      </iconSet>
    </cfRule>
  </conditionalFormatting>
  <conditionalFormatting sqref="K343">
    <cfRule type="iconSet" priority="13">
      <iconSet iconSet="3Arrows">
        <cfvo type="percent" val="0"/>
        <cfvo type="num" val="-7"/>
        <cfvo type="num" val="7"/>
      </iconSet>
    </cfRule>
  </conditionalFormatting>
  <conditionalFormatting sqref="H362">
    <cfRule type="iconSet" priority="12">
      <iconSet iconSet="3Arrows">
        <cfvo type="percent" val="0"/>
        <cfvo type="num" val="-7"/>
        <cfvo type="num" val="7"/>
      </iconSet>
    </cfRule>
  </conditionalFormatting>
  <conditionalFormatting sqref="K362">
    <cfRule type="iconSet" priority="11">
      <iconSet iconSet="3Arrows">
        <cfvo type="percent" val="0"/>
        <cfvo type="num" val="-7"/>
        <cfvo type="num" val="7"/>
      </iconSet>
    </cfRule>
  </conditionalFormatting>
  <conditionalFormatting sqref="H361">
    <cfRule type="iconSet" priority="10">
      <iconSet iconSet="3Arrows">
        <cfvo type="percent" val="0"/>
        <cfvo type="num" val="-7"/>
        <cfvo type="num" val="7"/>
      </iconSet>
    </cfRule>
  </conditionalFormatting>
  <conditionalFormatting sqref="K361">
    <cfRule type="iconSet" priority="9">
      <iconSet iconSet="3Arrows">
        <cfvo type="percent" val="0"/>
        <cfvo type="num" val="-7"/>
        <cfvo type="num" val="7"/>
      </iconSet>
    </cfRule>
  </conditionalFormatting>
  <conditionalFormatting sqref="H385">
    <cfRule type="iconSet" priority="8">
      <iconSet iconSet="3Arrows">
        <cfvo type="percent" val="0"/>
        <cfvo type="num" val="-7"/>
        <cfvo type="num" val="7"/>
      </iconSet>
    </cfRule>
  </conditionalFormatting>
  <conditionalFormatting sqref="K385">
    <cfRule type="iconSet" priority="7">
      <iconSet iconSet="3Arrows">
        <cfvo type="percent" val="0"/>
        <cfvo type="num" val="-7"/>
        <cfvo type="num" val="7"/>
      </iconSet>
    </cfRule>
  </conditionalFormatting>
  <conditionalFormatting sqref="H384">
    <cfRule type="iconSet" priority="6">
      <iconSet iconSet="3Arrows">
        <cfvo type="percent" val="0"/>
        <cfvo type="num" val="-7"/>
        <cfvo type="num" val="7"/>
      </iconSet>
    </cfRule>
  </conditionalFormatting>
  <conditionalFormatting sqref="K384">
    <cfRule type="iconSet" priority="5">
      <iconSet iconSet="3Arrows">
        <cfvo type="percent" val="0"/>
        <cfvo type="num" val="-7"/>
        <cfvo type="num" val="7"/>
      </iconSet>
    </cfRule>
  </conditionalFormatting>
  <conditionalFormatting sqref="H388">
    <cfRule type="iconSet" priority="4">
      <iconSet iconSet="3Arrows">
        <cfvo type="percent" val="0"/>
        <cfvo type="num" val="-7"/>
        <cfvo type="num" val="7"/>
      </iconSet>
    </cfRule>
  </conditionalFormatting>
  <conditionalFormatting sqref="K388">
    <cfRule type="iconSet" priority="3">
      <iconSet iconSet="3Arrows">
        <cfvo type="percent" val="0"/>
        <cfvo type="num" val="-7"/>
        <cfvo type="num" val="7"/>
      </iconSet>
    </cfRule>
  </conditionalFormatting>
  <conditionalFormatting sqref="H387">
    <cfRule type="iconSet" priority="2">
      <iconSet iconSet="3Arrows">
        <cfvo type="percent" val="0"/>
        <cfvo type="num" val="-7"/>
        <cfvo type="num" val="7"/>
      </iconSet>
    </cfRule>
  </conditionalFormatting>
  <conditionalFormatting sqref="K387">
    <cfRule type="iconSet" priority="1">
      <iconSet iconSet="3Arrows">
        <cfvo type="percent" val="0"/>
        <cfvo type="num" val="-7"/>
        <cfvo type="num" val="7"/>
      </iconSet>
    </cfRule>
  </conditionalFormatting>
  <pageMargins left="0" right="0" top="0" bottom="0" header="0.31496062992125984" footer="0.31496062992125984"/>
  <pageSetup paperSize="9" scale="50" fitToHeight="0" orientation="portrait" r:id="rId1"/>
  <rowBreaks count="3" manualBreakCount="3">
    <brk id="122" max="16" man="1"/>
    <brk id="245" max="16" man="1"/>
    <brk id="3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80"/>
    <pageSetUpPr fitToPage="1"/>
  </sheetPr>
  <dimension ref="A1:F23"/>
  <sheetViews>
    <sheetView showGridLines="0" zoomScale="115" zoomScaleNormal="115" workbookViewId="0">
      <selection activeCell="H16" sqref="H16"/>
    </sheetView>
  </sheetViews>
  <sheetFormatPr baseColWidth="10" defaultColWidth="24.5703125" defaultRowHeight="12"/>
  <cols>
    <col min="1" max="1" width="55.42578125" style="293" bestFit="1" customWidth="1"/>
    <col min="2" max="2" width="2.85546875" style="375" customWidth="1"/>
    <col min="3" max="3" width="10.5703125" style="293" customWidth="1"/>
    <col min="4" max="4" width="14.140625" style="293" customWidth="1"/>
    <col min="5" max="5" width="10.5703125" style="293" customWidth="1"/>
    <col min="6" max="6" width="13.5703125" style="293" customWidth="1"/>
    <col min="7" max="16384" width="24.5703125" style="293"/>
  </cols>
  <sheetData>
    <row r="1" spans="1:6" ht="15">
      <c r="A1" s="423" t="s">
        <v>635</v>
      </c>
      <c r="B1" s="424"/>
      <c r="C1" s="424"/>
      <c r="D1" s="425"/>
      <c r="E1" s="425"/>
      <c r="F1" s="425"/>
    </row>
    <row r="2" spans="1:6" ht="23.45" customHeight="1">
      <c r="A2" s="426"/>
      <c r="B2" s="427"/>
      <c r="C2" s="459" t="s">
        <v>636</v>
      </c>
      <c r="D2" s="460"/>
      <c r="E2" s="461" t="s">
        <v>637</v>
      </c>
      <c r="F2" s="462"/>
    </row>
    <row r="3" spans="1:6" s="452" customFormat="1" ht="48" customHeight="1">
      <c r="A3" s="428" t="s">
        <v>24</v>
      </c>
      <c r="B3" s="427"/>
      <c r="C3" s="429" t="s">
        <v>580</v>
      </c>
      <c r="D3" s="429" t="s">
        <v>581</v>
      </c>
      <c r="E3" s="430" t="s">
        <v>580</v>
      </c>
      <c r="F3" s="429" t="s">
        <v>581</v>
      </c>
    </row>
    <row r="4" spans="1:6" s="452" customFormat="1" ht="15" customHeight="1" collapsed="1">
      <c r="A4" s="431" t="s">
        <v>582</v>
      </c>
      <c r="B4" s="427"/>
      <c r="C4" s="432">
        <v>5.3520000000000003</v>
      </c>
      <c r="D4" s="432">
        <v>3.8814615678978313</v>
      </c>
      <c r="E4" s="432">
        <v>-7.8994411147003332</v>
      </c>
      <c r="F4" s="432">
        <v>-5.7282862240268626</v>
      </c>
    </row>
    <row r="5" spans="1:6" s="452" customFormat="1" ht="15" customHeight="1" collapsed="1">
      <c r="A5" s="431" t="s">
        <v>583</v>
      </c>
      <c r="B5" s="427"/>
      <c r="C5" s="432">
        <v>2.008</v>
      </c>
      <c r="D5" s="432">
        <v>1.4557734057227711</v>
      </c>
      <c r="E5" s="432">
        <v>-23.799999999993901</v>
      </c>
      <c r="F5" s="432">
        <v>-17.260089300969554</v>
      </c>
    </row>
    <row r="6" spans="1:6" s="452" customFormat="1" ht="15" customHeight="1" collapsed="1">
      <c r="A6" s="431" t="s">
        <v>584</v>
      </c>
      <c r="B6" s="427"/>
      <c r="C6" s="432">
        <v>1.6</v>
      </c>
      <c r="D6" s="432">
        <v>1.1867200000000002</v>
      </c>
      <c r="E6" s="432">
        <v>0</v>
      </c>
      <c r="F6" s="432">
        <v>0</v>
      </c>
    </row>
    <row r="7" spans="1:6" ht="15" customHeight="1" collapsed="1">
      <c r="A7" s="431" t="s">
        <v>585</v>
      </c>
      <c r="B7" s="427"/>
      <c r="C7" s="432">
        <v>-9.4423000000000007E-2</v>
      </c>
      <c r="D7" s="432">
        <v>-7.3145776307000018E-2</v>
      </c>
      <c r="E7" s="432">
        <v>0</v>
      </c>
      <c r="F7" s="432">
        <v>0</v>
      </c>
    </row>
    <row r="8" spans="1:6" ht="15" customHeight="1" collapsed="1">
      <c r="A8" s="434" t="s">
        <v>586</v>
      </c>
      <c r="B8" s="427"/>
      <c r="C8" s="435">
        <v>8.865577</v>
      </c>
      <c r="D8" s="435">
        <v>6.4508091973136024</v>
      </c>
      <c r="E8" s="436">
        <v>-31.699441114694235</v>
      </c>
      <c r="F8" s="437">
        <v>-22.988375524996417</v>
      </c>
    </row>
    <row r="9" spans="1:6" ht="15" customHeight="1" collapsed="1">
      <c r="A9" s="431" t="s">
        <v>631</v>
      </c>
      <c r="B9" s="427"/>
      <c r="C9" s="432">
        <v>-19.741517510000001</v>
      </c>
      <c r="D9" s="432">
        <v>-10.315593690750001</v>
      </c>
      <c r="E9" s="432">
        <v>0</v>
      </c>
      <c r="F9" s="433">
        <v>0</v>
      </c>
    </row>
    <row r="10" spans="1:6" ht="15" customHeight="1" collapsed="1">
      <c r="A10" s="434" t="s">
        <v>587</v>
      </c>
      <c r="B10" s="427"/>
      <c r="C10" s="435">
        <v>-19.741517510000001</v>
      </c>
      <c r="D10" s="435">
        <v>-10.315593690750001</v>
      </c>
      <c r="E10" s="436">
        <v>0</v>
      </c>
      <c r="F10" s="435">
        <v>0</v>
      </c>
    </row>
    <row r="11" spans="1:6" ht="12.95" customHeight="1" collapsed="1">
      <c r="A11" s="431" t="s">
        <v>632</v>
      </c>
      <c r="B11" s="427"/>
      <c r="C11" s="432">
        <v>-20</v>
      </c>
      <c r="D11" s="432">
        <v>-20</v>
      </c>
      <c r="E11" s="432">
        <v>0</v>
      </c>
      <c r="F11" s="432">
        <v>0</v>
      </c>
    </row>
    <row r="12" spans="1:6" ht="15" customHeight="1" collapsed="1">
      <c r="A12" s="434" t="s">
        <v>588</v>
      </c>
      <c r="B12" s="427"/>
      <c r="C12" s="435">
        <v>-20</v>
      </c>
      <c r="D12" s="435">
        <v>-20</v>
      </c>
      <c r="E12" s="436">
        <v>0</v>
      </c>
      <c r="F12" s="437">
        <v>0</v>
      </c>
    </row>
    <row r="13" spans="1:6" ht="12.95" customHeight="1" collapsed="1">
      <c r="A13" s="431" t="s">
        <v>633</v>
      </c>
      <c r="B13" s="427"/>
      <c r="C13" s="432">
        <v>-8.0489999999999995</v>
      </c>
      <c r="D13" s="432">
        <v>-5.8369432999999997</v>
      </c>
      <c r="E13" s="432">
        <v>0</v>
      </c>
      <c r="F13" s="432">
        <v>0</v>
      </c>
    </row>
    <row r="14" spans="1:6" ht="15" customHeight="1" collapsed="1">
      <c r="A14" s="434" t="s">
        <v>611</v>
      </c>
      <c r="B14" s="427"/>
      <c r="C14" s="435">
        <v>-8.0489999999999995</v>
      </c>
      <c r="D14" s="435">
        <v>-5.8369432999999997</v>
      </c>
      <c r="E14" s="436">
        <v>0</v>
      </c>
      <c r="F14" s="437">
        <v>0</v>
      </c>
    </row>
    <row r="15" spans="1:6" s="375" customFormat="1" ht="12" customHeight="1" collapsed="1">
      <c r="A15" s="438"/>
      <c r="B15" s="427"/>
      <c r="C15" s="439"/>
      <c r="D15" s="439"/>
      <c r="E15" s="440"/>
      <c r="F15" s="440"/>
    </row>
    <row r="16" spans="1:6" ht="20.25" customHeight="1">
      <c r="A16" s="441" t="s">
        <v>589</v>
      </c>
      <c r="B16" s="442"/>
      <c r="C16" s="443">
        <v>-38.924940509999999</v>
      </c>
      <c r="D16" s="443">
        <v>-29.701727793436397</v>
      </c>
      <c r="E16" s="444">
        <v>-31.699441114694235</v>
      </c>
      <c r="F16" s="443">
        <v>-22.988375524996417</v>
      </c>
    </row>
    <row r="17" spans="1:6" ht="15" customHeight="1" collapsed="1">
      <c r="A17" s="446" t="s">
        <v>590</v>
      </c>
      <c r="B17" s="445"/>
      <c r="C17" s="447">
        <v>-8.0489999999999995</v>
      </c>
      <c r="D17" s="447">
        <v>-5.8369432999999997</v>
      </c>
      <c r="E17" s="448">
        <v>0</v>
      </c>
      <c r="F17" s="447">
        <v>0</v>
      </c>
    </row>
    <row r="18" spans="1:6" ht="15" customHeight="1" collapsed="1">
      <c r="A18" s="446" t="s">
        <v>591</v>
      </c>
      <c r="B18" s="445"/>
      <c r="C18" s="447">
        <v>1.6</v>
      </c>
      <c r="D18" s="449">
        <v>1.1867200000000002</v>
      </c>
      <c r="E18" s="447">
        <v>0</v>
      </c>
      <c r="F18" s="447">
        <v>0</v>
      </c>
    </row>
    <row r="19" spans="1:6" ht="15" customHeight="1" collapsed="1">
      <c r="A19" s="446" t="s">
        <v>592</v>
      </c>
      <c r="B19" s="445"/>
      <c r="C19" s="447">
        <v>-20</v>
      </c>
      <c r="D19" s="447">
        <v>-20</v>
      </c>
      <c r="E19" s="448">
        <v>0</v>
      </c>
      <c r="F19" s="447">
        <v>0</v>
      </c>
    </row>
    <row r="20" spans="1:6" ht="15" customHeight="1" collapsed="1">
      <c r="A20" s="446" t="s">
        <v>593</v>
      </c>
      <c r="B20" s="445"/>
      <c r="C20" s="447">
        <v>0</v>
      </c>
      <c r="D20" s="447">
        <v>0</v>
      </c>
      <c r="E20" s="448">
        <v>0</v>
      </c>
      <c r="F20" s="447">
        <v>0</v>
      </c>
    </row>
    <row r="21" spans="1:6" ht="15" customHeight="1" collapsed="1">
      <c r="A21" s="446" t="s">
        <v>594</v>
      </c>
      <c r="B21" s="445"/>
      <c r="C21" s="447">
        <v>-12.381517510000002</v>
      </c>
      <c r="D21" s="447">
        <v>-4.9783587171293986</v>
      </c>
      <c r="E21" s="448">
        <v>-31.699441114694235</v>
      </c>
      <c r="F21" s="447">
        <v>-22.988375524996417</v>
      </c>
    </row>
    <row r="22" spans="1:6" ht="15" customHeight="1" collapsed="1">
      <c r="A22" s="446" t="s">
        <v>595</v>
      </c>
      <c r="B22" s="445"/>
      <c r="C22" s="447">
        <v>-9.4423000000000007E-2</v>
      </c>
      <c r="D22" s="447">
        <v>-7.3145776307000018E-2</v>
      </c>
      <c r="E22" s="448">
        <v>0</v>
      </c>
      <c r="F22" s="447">
        <v>0</v>
      </c>
    </row>
    <row r="23" spans="1:6" ht="14.25">
      <c r="A23" s="450" t="s">
        <v>634</v>
      </c>
      <c r="B23" s="427"/>
      <c r="C23" s="427"/>
      <c r="D23" s="451"/>
      <c r="E23" s="427"/>
      <c r="F23" s="451"/>
    </row>
  </sheetData>
  <mergeCells count="2">
    <mergeCell ref="C2:D2"/>
    <mergeCell ref="E2:F2"/>
  </mergeCells>
  <pageMargins left="0.7" right="0.7" top="0.75" bottom="0.75" header="0.3" footer="0.3"/>
  <pageSetup paperSize="9" scale="34"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9" tint="0.79998168889431442"/>
    <pageSetUpPr fitToPage="1"/>
  </sheetPr>
  <dimension ref="A1:AS66"/>
  <sheetViews>
    <sheetView showGridLines="0" topLeftCell="B1" zoomScale="101" zoomScaleNormal="100" workbookViewId="0">
      <pane xSplit="17" ySplit="12" topLeftCell="AD13" activePane="bottomRight" state="frozen"/>
      <selection activeCell="B1" sqref="B1"/>
      <selection pane="topRight" activeCell="S1" sqref="S1"/>
      <selection pane="bottomLeft" activeCell="B13" sqref="B13"/>
      <selection pane="bottomRight" activeCell="AD13" sqref="AD13"/>
    </sheetView>
  </sheetViews>
  <sheetFormatPr baseColWidth="10" defaultColWidth="12.5703125" defaultRowHeight="0" customHeight="1" zeroHeight="1" outlineLevelCol="3"/>
  <cols>
    <col min="1" max="1" width="5.5703125" style="1" hidden="1" customWidth="1" outlineLevel="1"/>
    <col min="2" max="2" width="65.5703125" style="1" customWidth="1" collapsed="1"/>
    <col min="3" max="3" width="12.5703125" style="1" hidden="1" customWidth="1" outlineLevel="1"/>
    <col min="4" max="6" width="12.5703125" style="1" hidden="1" customWidth="1" outlineLevel="3"/>
    <col min="7" max="9" width="11.85546875" style="1" hidden="1" customWidth="1" outlineLevel="3"/>
    <col min="10" max="10" width="8.140625" style="1" hidden="1" customWidth="1" outlineLevel="3"/>
    <col min="11" max="18" width="11.85546875" style="1" hidden="1" customWidth="1" outlineLevel="2"/>
    <col min="19" max="19" width="11.85546875" style="1" customWidth="1" collapsed="1"/>
    <col min="20" max="28" width="11.85546875" style="1" customWidth="1"/>
    <col min="29" max="30" width="11.85546875" style="295" customWidth="1"/>
    <col min="31" max="37" width="12" style="295" customWidth="1"/>
    <col min="38" max="39" width="12" style="381" customWidth="1"/>
    <col min="40" max="40" width="6" style="295" customWidth="1"/>
    <col min="41" max="41" width="11.85546875" style="295" customWidth="1"/>
    <col min="42" max="44" width="12.5703125" style="1"/>
    <col min="45" max="45" width="11.85546875" style="295" customWidth="1"/>
    <col min="46" max="16384" width="12.5703125" style="1"/>
  </cols>
  <sheetData>
    <row r="1" spans="2:41" ht="13.5" customHeight="1"/>
    <row r="2" spans="2:41" ht="13.5" customHeight="1"/>
    <row r="3" spans="2:41" ht="13.5" customHeight="1"/>
    <row r="4" spans="2:41" ht="13.5" customHeight="1"/>
    <row r="5" spans="2:41" ht="13.5" customHeight="1"/>
    <row r="6" spans="2:41" ht="13.5" customHeight="1"/>
    <row r="7" spans="2:41" ht="13.5" customHeight="1"/>
    <row r="8" spans="2:41" ht="19.5">
      <c r="B8" s="2" t="s">
        <v>1</v>
      </c>
    </row>
    <row r="9" spans="2:41" ht="13.5" customHeight="1">
      <c r="B9" s="2"/>
      <c r="AD9" s="294"/>
      <c r="AE9" s="294"/>
      <c r="AF9" s="294"/>
      <c r="AG9" s="294"/>
      <c r="AH9" s="294"/>
      <c r="AI9" s="294"/>
      <c r="AJ9" s="294"/>
      <c r="AK9" s="294"/>
      <c r="AL9" s="380"/>
      <c r="AM9" s="380"/>
    </row>
    <row r="10" spans="2:41" ht="17.45" customHeight="1" thickBot="1">
      <c r="B10" s="9"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296"/>
      <c r="AD10" s="314"/>
      <c r="AE10" s="296"/>
      <c r="AF10" s="296"/>
      <c r="AG10" s="296"/>
      <c r="AH10" s="296"/>
      <c r="AI10" s="296"/>
      <c r="AJ10" s="296"/>
      <c r="AK10" s="296"/>
      <c r="AL10" s="382"/>
      <c r="AM10" s="382"/>
      <c r="AO10" s="312" t="s">
        <v>435</v>
      </c>
    </row>
    <row r="11" spans="2:41" ht="12.75"/>
    <row r="12" spans="2:41" ht="12.75">
      <c r="B12" s="11" t="s">
        <v>3</v>
      </c>
      <c r="C12" s="12">
        <v>42094</v>
      </c>
      <c r="D12" s="12">
        <v>42185</v>
      </c>
      <c r="E12" s="12">
        <v>42277</v>
      </c>
      <c r="F12" s="12">
        <v>42369</v>
      </c>
      <c r="G12" s="12">
        <v>42460</v>
      </c>
      <c r="H12" s="12">
        <v>42551</v>
      </c>
      <c r="I12" s="12">
        <v>42643</v>
      </c>
      <c r="J12" s="12">
        <v>42735</v>
      </c>
      <c r="K12" s="12">
        <v>42825</v>
      </c>
      <c r="L12" s="12">
        <v>42916</v>
      </c>
      <c r="M12" s="12">
        <v>43008</v>
      </c>
      <c r="N12" s="12">
        <v>43100</v>
      </c>
      <c r="O12" s="12">
        <v>43190</v>
      </c>
      <c r="P12" s="12">
        <v>43281</v>
      </c>
      <c r="Q12" s="12">
        <v>43373</v>
      </c>
      <c r="R12" s="12">
        <v>43465</v>
      </c>
      <c r="S12" s="12">
        <v>43555</v>
      </c>
      <c r="T12" s="12">
        <v>43646</v>
      </c>
      <c r="U12" s="12">
        <v>43738</v>
      </c>
      <c r="V12" s="12">
        <v>43830</v>
      </c>
      <c r="W12" s="12">
        <v>43921</v>
      </c>
      <c r="X12" s="12">
        <v>44012</v>
      </c>
      <c r="Y12" s="12">
        <v>44104</v>
      </c>
      <c r="Z12" s="12">
        <v>44196</v>
      </c>
      <c r="AA12" s="12">
        <v>44286</v>
      </c>
      <c r="AB12" s="12">
        <v>44377</v>
      </c>
      <c r="AC12" s="12">
        <v>44469</v>
      </c>
      <c r="AD12" s="12">
        <v>44561</v>
      </c>
      <c r="AE12" s="12">
        <v>44651</v>
      </c>
      <c r="AF12" s="12">
        <v>44742</v>
      </c>
      <c r="AG12" s="12">
        <v>44834</v>
      </c>
      <c r="AH12" s="12">
        <v>44926</v>
      </c>
      <c r="AI12" s="12">
        <v>45016</v>
      </c>
      <c r="AJ12" s="12">
        <v>45107</v>
      </c>
      <c r="AK12" s="12">
        <v>45199</v>
      </c>
      <c r="AL12" s="377">
        <v>45291</v>
      </c>
      <c r="AM12" s="377">
        <v>45382</v>
      </c>
      <c r="AO12" s="12">
        <f>AM12</f>
        <v>45382</v>
      </c>
    </row>
    <row r="13" spans="2:41" ht="5.0999999999999996" customHeight="1"/>
    <row r="14" spans="2:41" ht="12.75">
      <c r="B14" s="5" t="s">
        <v>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297"/>
      <c r="AD14" s="297"/>
      <c r="AE14" s="297"/>
      <c r="AF14" s="297"/>
      <c r="AG14" s="297"/>
      <c r="AH14" s="297"/>
      <c r="AI14" s="297"/>
      <c r="AJ14" s="297"/>
      <c r="AK14" s="297"/>
      <c r="AL14" s="383"/>
      <c r="AM14" s="383"/>
      <c r="AO14" s="297"/>
    </row>
    <row r="15" spans="2:41" ht="5.0999999999999996" customHeight="1">
      <c r="AO15" s="298"/>
    </row>
    <row r="16" spans="2:41" ht="12.75">
      <c r="B16" s="1" t="s">
        <v>5</v>
      </c>
      <c r="C16" s="14">
        <v>31.7</v>
      </c>
      <c r="D16" s="14">
        <v>30.9</v>
      </c>
      <c r="E16" s="14">
        <v>31.4</v>
      </c>
      <c r="F16" s="14">
        <v>32.799999999999997</v>
      </c>
      <c r="G16" s="14">
        <v>32.9</v>
      </c>
      <c r="H16" s="14">
        <v>35</v>
      </c>
      <c r="I16" s="14">
        <v>36.1</v>
      </c>
      <c r="J16" s="14">
        <v>36.299999999999997</v>
      </c>
      <c r="K16" s="14">
        <v>35.799999999999997</v>
      </c>
      <c r="L16" s="14">
        <v>36.6</v>
      </c>
      <c r="M16" s="14">
        <v>35.235784453135899</v>
      </c>
      <c r="N16" s="14">
        <v>34.765599946822</v>
      </c>
      <c r="O16" s="14">
        <v>33.937768156289735</v>
      </c>
      <c r="P16" s="14">
        <v>34.994999999999997</v>
      </c>
      <c r="Q16" s="14">
        <v>35.404104962925828</v>
      </c>
      <c r="R16" s="14">
        <v>35.351904466093032</v>
      </c>
      <c r="S16" s="14">
        <v>36.914000000000001</v>
      </c>
      <c r="T16" s="14">
        <v>37.391641488242946</v>
      </c>
      <c r="U16" s="14">
        <v>38.502902899118453</v>
      </c>
      <c r="V16" s="14">
        <v>39.210999999999999</v>
      </c>
      <c r="W16" s="14">
        <v>39.446948544623297</v>
      </c>
      <c r="X16" s="14">
        <v>40.589916314918504</v>
      </c>
      <c r="Y16" s="14">
        <v>41.750974739418197</v>
      </c>
      <c r="Z16" s="14">
        <v>43.329568210065695</v>
      </c>
      <c r="AA16" s="14">
        <v>43.463831078374199</v>
      </c>
      <c r="AB16" s="14">
        <v>44.139199132744501</v>
      </c>
      <c r="AC16" s="363"/>
      <c r="AD16" s="14">
        <v>43.683</v>
      </c>
      <c r="AE16" s="363"/>
      <c r="AF16" s="363"/>
      <c r="AG16" s="363"/>
      <c r="AH16" s="14">
        <v>39.8572730593392</v>
      </c>
      <c r="AI16" s="363"/>
      <c r="AJ16" s="363"/>
      <c r="AK16" s="363"/>
      <c r="AL16" s="378">
        <v>45.251256181011605</v>
      </c>
      <c r="AM16" s="363"/>
      <c r="AO16" s="454">
        <v>46.507802096573201</v>
      </c>
    </row>
    <row r="17" spans="2:45" ht="12.75">
      <c r="B17" s="1" t="s">
        <v>6</v>
      </c>
      <c r="C17" s="14">
        <v>4.5</v>
      </c>
      <c r="D17" s="14">
        <v>4.4000000000000004</v>
      </c>
      <c r="E17" s="14">
        <v>4.4000000000000004</v>
      </c>
      <c r="F17" s="14">
        <v>4.4000000000000004</v>
      </c>
      <c r="G17" s="14">
        <v>5.3</v>
      </c>
      <c r="H17" s="14">
        <v>5.4</v>
      </c>
      <c r="I17" s="14">
        <v>5.4</v>
      </c>
      <c r="J17" s="14">
        <v>5.5</v>
      </c>
      <c r="K17" s="14">
        <v>5.5</v>
      </c>
      <c r="L17" s="14">
        <v>5.2</v>
      </c>
      <c r="M17" s="14">
        <v>5.1286181079999995</v>
      </c>
      <c r="N17" s="14">
        <v>5.0549988110000008</v>
      </c>
      <c r="O17" s="14">
        <v>4.9603106609999994</v>
      </c>
      <c r="P17" s="14">
        <v>4.9939999999999998</v>
      </c>
      <c r="Q17" s="14">
        <v>5.0033482810000001</v>
      </c>
      <c r="R17" s="14">
        <v>5.0007845809999996</v>
      </c>
      <c r="S17" s="14">
        <v>6.2140000000000004</v>
      </c>
      <c r="T17" s="14">
        <v>4.5796028099999999</v>
      </c>
      <c r="U17" s="14">
        <v>3.5873372870000004</v>
      </c>
      <c r="V17" s="14">
        <v>3.492</v>
      </c>
      <c r="W17" s="14">
        <v>3.702912086</v>
      </c>
      <c r="X17" s="14">
        <v>3.6258558729999999</v>
      </c>
      <c r="Y17" s="14">
        <v>3.5332172370000001</v>
      </c>
      <c r="Z17" s="14">
        <v>4.1768119480000001</v>
      </c>
      <c r="AA17" s="14">
        <v>4.30695742800342</v>
      </c>
      <c r="AB17" s="14">
        <v>3.13787072900011</v>
      </c>
      <c r="AC17" s="363"/>
      <c r="AD17" s="14">
        <v>3.2480000000000002</v>
      </c>
      <c r="AE17" s="363"/>
      <c r="AF17" s="363"/>
      <c r="AG17" s="363"/>
      <c r="AH17" s="14">
        <v>4.4933815969999999</v>
      </c>
      <c r="AI17" s="363"/>
      <c r="AJ17" s="363"/>
      <c r="AK17" s="363"/>
      <c r="AL17" s="378">
        <v>5.5680881219999998</v>
      </c>
      <c r="AM17" s="363"/>
      <c r="AO17" s="454">
        <v>7.0629275250000001</v>
      </c>
    </row>
    <row r="18" spans="2:45" ht="12.75">
      <c r="B18" s="1" t="s">
        <v>7</v>
      </c>
      <c r="C18" s="14">
        <v>36.200000000000003</v>
      </c>
      <c r="D18" s="14">
        <v>35.299999999999997</v>
      </c>
      <c r="E18" s="14">
        <v>35.799999999999997</v>
      </c>
      <c r="F18" s="14">
        <v>37.200000000000003</v>
      </c>
      <c r="G18" s="14">
        <v>38.200000000000003</v>
      </c>
      <c r="H18" s="14">
        <v>40.4</v>
      </c>
      <c r="I18" s="14">
        <v>41.5</v>
      </c>
      <c r="J18" s="14">
        <v>41.8</v>
      </c>
      <c r="K18" s="14">
        <v>41.3</v>
      </c>
      <c r="L18" s="14">
        <v>41.8</v>
      </c>
      <c r="M18" s="14">
        <v>40.364402561135996</v>
      </c>
      <c r="N18" s="14">
        <v>39.820598757821998</v>
      </c>
      <c r="O18" s="14">
        <v>38.898078817289729</v>
      </c>
      <c r="P18" s="14">
        <v>39.988999999999997</v>
      </c>
      <c r="Q18" s="14">
        <v>40.407453243925822</v>
      </c>
      <c r="R18" s="14">
        <v>40.35268904709303</v>
      </c>
      <c r="S18" s="14">
        <v>43.128</v>
      </c>
      <c r="T18" s="14">
        <v>41.971244298242951</v>
      </c>
      <c r="U18" s="14">
        <v>42.090240186118457</v>
      </c>
      <c r="V18" s="14">
        <v>42.703000000000003</v>
      </c>
      <c r="W18" s="14">
        <v>43.149860630623401</v>
      </c>
      <c r="X18" s="14">
        <v>44.215772187918503</v>
      </c>
      <c r="Y18" s="14">
        <v>45.284191976418299</v>
      </c>
      <c r="Z18" s="14">
        <v>47.506380158065596</v>
      </c>
      <c r="AA18" s="14">
        <v>47.770788506377599</v>
      </c>
      <c r="AB18" s="14">
        <v>47.2770698617446</v>
      </c>
      <c r="AC18" s="363"/>
      <c r="AD18" s="14">
        <v>46.930999999999997</v>
      </c>
      <c r="AE18" s="363"/>
      <c r="AF18" s="363"/>
      <c r="AG18" s="363"/>
      <c r="AH18" s="14">
        <v>44.350654656339195</v>
      </c>
      <c r="AI18" s="363"/>
      <c r="AJ18" s="363"/>
      <c r="AK18" s="363"/>
      <c r="AL18" s="378">
        <v>50.819344303011697</v>
      </c>
      <c r="AM18" s="363"/>
      <c r="AO18" s="454">
        <v>53.570729621573093</v>
      </c>
    </row>
    <row r="19" spans="2:45" ht="12.75">
      <c r="B19" s="1" t="s">
        <v>8</v>
      </c>
      <c r="C19" s="14">
        <v>16.7</v>
      </c>
      <c r="D19" s="14">
        <v>15</v>
      </c>
      <c r="E19" s="14">
        <v>16.399999999999999</v>
      </c>
      <c r="F19" s="14">
        <v>17.5</v>
      </c>
      <c r="G19" s="14">
        <v>15.3</v>
      </c>
      <c r="H19" s="14">
        <v>13.6</v>
      </c>
      <c r="I19" s="14">
        <v>14.5</v>
      </c>
      <c r="J19" s="14">
        <v>14.2</v>
      </c>
      <c r="K19" s="14">
        <v>13.5</v>
      </c>
      <c r="L19" s="14">
        <v>12.6</v>
      </c>
      <c r="M19" s="14">
        <v>12.2814365469279</v>
      </c>
      <c r="N19" s="14">
        <v>11.866894442574599</v>
      </c>
      <c r="O19" s="14">
        <v>12.773128854361396</v>
      </c>
      <c r="P19" s="14">
        <v>12.474</v>
      </c>
      <c r="Q19" s="14">
        <v>12.108205327795883</v>
      </c>
      <c r="R19" s="14">
        <v>12.372203335215515</v>
      </c>
      <c r="S19" s="14">
        <v>13.481</v>
      </c>
      <c r="T19" s="14">
        <v>13.624710896091209</v>
      </c>
      <c r="U19" s="14">
        <v>12.270153248791628</v>
      </c>
      <c r="V19" s="14">
        <v>12.071</v>
      </c>
      <c r="W19" s="14">
        <v>13.241852785677299</v>
      </c>
      <c r="X19" s="14">
        <v>14.0772425767609</v>
      </c>
      <c r="Y19" s="14">
        <v>13.749746158082599</v>
      </c>
      <c r="Z19" s="14">
        <v>14.410151967185801</v>
      </c>
      <c r="AA19" s="14">
        <v>15.8328596488915</v>
      </c>
      <c r="AB19" s="14">
        <v>16.324787353070402</v>
      </c>
      <c r="AC19" s="363"/>
      <c r="AD19" s="14">
        <v>14.792</v>
      </c>
      <c r="AE19" s="363"/>
      <c r="AF19" s="363"/>
      <c r="AG19" s="363"/>
      <c r="AH19" s="14">
        <v>14.3820713899811</v>
      </c>
      <c r="AI19" s="363"/>
      <c r="AJ19" s="363"/>
      <c r="AK19" s="363"/>
      <c r="AL19" s="378">
        <v>15.3917110832214</v>
      </c>
      <c r="AM19" s="363"/>
      <c r="AO19" s="454">
        <v>16.400028929541399</v>
      </c>
    </row>
    <row r="20" spans="2:45" ht="5.0999999999999996" customHeight="1">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363"/>
      <c r="AD20" s="14"/>
      <c r="AE20" s="363"/>
      <c r="AF20" s="363"/>
      <c r="AG20" s="363"/>
      <c r="AH20" s="14"/>
      <c r="AI20" s="363"/>
      <c r="AJ20" s="363"/>
      <c r="AK20" s="363"/>
      <c r="AL20" s="378"/>
      <c r="AM20" s="363"/>
      <c r="AO20" s="454"/>
    </row>
    <row r="21" spans="2:45" ht="12.75">
      <c r="B21" s="15" t="s">
        <v>9</v>
      </c>
      <c r="C21" s="16">
        <v>52.9</v>
      </c>
      <c r="D21" s="16">
        <v>50.3</v>
      </c>
      <c r="E21" s="16">
        <v>52.2</v>
      </c>
      <c r="F21" s="16">
        <v>54.7</v>
      </c>
      <c r="G21" s="16">
        <v>53.5</v>
      </c>
      <c r="H21" s="16">
        <v>54</v>
      </c>
      <c r="I21" s="16">
        <v>56</v>
      </c>
      <c r="J21" s="16">
        <v>56</v>
      </c>
      <c r="K21" s="16">
        <v>54.8</v>
      </c>
      <c r="L21" s="16">
        <f>L18+L19</f>
        <v>54.4</v>
      </c>
      <c r="M21" s="16">
        <v>52.6</v>
      </c>
      <c r="N21" s="16">
        <f t="shared" ref="N21:S21" si="0">+N18+N19</f>
        <v>51.687493200396595</v>
      </c>
      <c r="O21" s="16">
        <f t="shared" si="0"/>
        <v>51.671207671651125</v>
      </c>
      <c r="P21" s="16">
        <f t="shared" si="0"/>
        <v>52.462999999999994</v>
      </c>
      <c r="Q21" s="16">
        <f t="shared" si="0"/>
        <v>52.515658571721701</v>
      </c>
      <c r="R21" s="16">
        <f t="shared" si="0"/>
        <v>52.724892382308546</v>
      </c>
      <c r="S21" s="16">
        <f t="shared" si="0"/>
        <v>56.609000000000002</v>
      </c>
      <c r="T21" s="16">
        <v>55.595955194334159</v>
      </c>
      <c r="U21" s="16">
        <f t="shared" ref="U21:X21" si="1">+U18+U19</f>
        <v>54.360393434910087</v>
      </c>
      <c r="V21" s="16">
        <f t="shared" si="1"/>
        <v>54.774000000000001</v>
      </c>
      <c r="W21" s="16">
        <f t="shared" si="1"/>
        <v>56.391713416300703</v>
      </c>
      <c r="X21" s="16">
        <f t="shared" si="1"/>
        <v>58.293014764679405</v>
      </c>
      <c r="Y21" s="16">
        <v>59.0339381345009</v>
      </c>
      <c r="Z21" s="16">
        <v>61.9165321252514</v>
      </c>
      <c r="AA21" s="16">
        <v>63.603648155269099</v>
      </c>
      <c r="AB21" s="16">
        <v>63.601857214815006</v>
      </c>
      <c r="AC21" s="363"/>
      <c r="AD21" s="16">
        <v>61.722999999999999</v>
      </c>
      <c r="AE21" s="363"/>
      <c r="AF21" s="363"/>
      <c r="AG21" s="363"/>
      <c r="AH21" s="16">
        <v>58.732726046320302</v>
      </c>
      <c r="AI21" s="363"/>
      <c r="AJ21" s="363"/>
      <c r="AK21" s="363"/>
      <c r="AL21" s="379">
        <v>66.211055386232999</v>
      </c>
      <c r="AM21" s="363"/>
      <c r="AO21" s="453">
        <f>SUM(AO18:AO19)</f>
        <v>69.9707585511145</v>
      </c>
    </row>
    <row r="22" spans="2:45" ht="12.7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299"/>
      <c r="AD22" s="299"/>
      <c r="AE22" s="299"/>
      <c r="AF22" s="299"/>
      <c r="AG22" s="299"/>
      <c r="AH22" s="299"/>
      <c r="AI22" s="299"/>
      <c r="AJ22" s="299"/>
      <c r="AK22" s="299"/>
      <c r="AL22" s="384"/>
      <c r="AM22" s="384"/>
      <c r="AO22" s="454"/>
    </row>
    <row r="23" spans="2:45" ht="12.75">
      <c r="B23" s="5" t="s">
        <v>10</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300"/>
      <c r="AD23" s="300"/>
      <c r="AE23" s="300"/>
      <c r="AF23" s="300"/>
      <c r="AG23" s="300"/>
      <c r="AH23" s="300"/>
      <c r="AI23" s="300"/>
      <c r="AJ23" s="300"/>
      <c r="AK23" s="300"/>
      <c r="AL23" s="385"/>
      <c r="AM23" s="385"/>
      <c r="AO23" s="455"/>
    </row>
    <row r="24" spans="2:45" ht="5.0999999999999996" customHeight="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299"/>
      <c r="AD24" s="299"/>
      <c r="AE24" s="299"/>
      <c r="AF24" s="299"/>
      <c r="AG24" s="299"/>
      <c r="AH24" s="299"/>
      <c r="AI24" s="299"/>
      <c r="AJ24" s="299"/>
      <c r="AK24" s="299"/>
      <c r="AL24" s="384"/>
      <c r="AM24" s="384"/>
      <c r="AO24" s="454"/>
    </row>
    <row r="25" spans="2:45" ht="12.75">
      <c r="B25" s="1" t="s">
        <v>11</v>
      </c>
      <c r="C25" s="14">
        <v>272.2</v>
      </c>
      <c r="D25" s="14">
        <v>265.5</v>
      </c>
      <c r="E25" s="14">
        <v>267</v>
      </c>
      <c r="F25" s="14">
        <v>267.89999999999998</v>
      </c>
      <c r="G25" s="14">
        <v>265.39999999999998</v>
      </c>
      <c r="H25" s="14">
        <v>273</v>
      </c>
      <c r="I25" s="18">
        <v>260.3</v>
      </c>
      <c r="J25" s="18">
        <v>261.60000000000002</v>
      </c>
      <c r="K25" s="18">
        <v>261.2</v>
      </c>
      <c r="L25" s="18">
        <v>256.3</v>
      </c>
      <c r="M25" s="18">
        <v>250.4</v>
      </c>
      <c r="N25" s="18">
        <v>255.04300000000001</v>
      </c>
      <c r="O25" s="18">
        <v>256.64236945406907</v>
      </c>
      <c r="P25" s="18">
        <v>262.77705081441064</v>
      </c>
      <c r="Q25" s="18">
        <v>263.98980495526382</v>
      </c>
      <c r="R25" s="18">
        <v>261.30099999999999</v>
      </c>
      <c r="S25" s="18">
        <f>278.853-S28</f>
        <v>274.89499999999998</v>
      </c>
      <c r="T25" s="18">
        <v>277.26336611817101</v>
      </c>
      <c r="U25" s="18">
        <v>282.37742000000003</v>
      </c>
      <c r="V25" s="18">
        <v>274.37187703612403</v>
      </c>
      <c r="W25" s="18">
        <v>296.39453824605823</v>
      </c>
      <c r="X25" s="287">
        <v>293.63463593264277</v>
      </c>
      <c r="Y25" s="287">
        <v>286.08954005994013</v>
      </c>
      <c r="Z25" s="287">
        <v>285.16299152959027</v>
      </c>
      <c r="AA25" s="287">
        <v>298.95078455617528</v>
      </c>
      <c r="AB25" s="287">
        <v>305.82193508695502</v>
      </c>
      <c r="AC25" s="363"/>
      <c r="AD25" s="363"/>
      <c r="AE25" s="363"/>
      <c r="AF25" s="363"/>
      <c r="AG25" s="363"/>
      <c r="AH25" s="363"/>
      <c r="AI25" s="363"/>
      <c r="AJ25" s="363"/>
      <c r="AK25" s="363"/>
      <c r="AL25" s="363"/>
      <c r="AM25" s="363"/>
      <c r="AO25" s="456">
        <v>335.70626206736108</v>
      </c>
    </row>
    <row r="26" spans="2:45" ht="12.75">
      <c r="B26" s="1" t="s">
        <v>12</v>
      </c>
      <c r="C26" s="14">
        <v>10.9</v>
      </c>
      <c r="D26" s="14">
        <v>11.9</v>
      </c>
      <c r="E26" s="14">
        <v>9.3000000000000007</v>
      </c>
      <c r="F26" s="14">
        <v>7.6</v>
      </c>
      <c r="G26" s="14">
        <v>7.6</v>
      </c>
      <c r="H26" s="14">
        <v>7</v>
      </c>
      <c r="I26" s="18">
        <v>7.9</v>
      </c>
      <c r="J26" s="18">
        <v>7.7</v>
      </c>
      <c r="K26" s="18">
        <v>7.9</v>
      </c>
      <c r="L26" s="18">
        <v>6.8</v>
      </c>
      <c r="M26" s="18">
        <v>10.4</v>
      </c>
      <c r="N26" s="18">
        <v>10.522858984439999</v>
      </c>
      <c r="O26" s="18">
        <v>11.191473811374902</v>
      </c>
      <c r="P26" s="18">
        <v>12.525834391868699</v>
      </c>
      <c r="Q26" s="18">
        <v>11.3826431395876</v>
      </c>
      <c r="R26" s="18">
        <v>10.589</v>
      </c>
      <c r="S26" s="18">
        <v>10.281000000000001</v>
      </c>
      <c r="T26" s="18">
        <v>10.257507020498</v>
      </c>
      <c r="U26" s="18">
        <v>11.746</v>
      </c>
      <c r="V26" s="18">
        <v>11.594571535967699</v>
      </c>
      <c r="W26" s="18">
        <v>12.1338913556464</v>
      </c>
      <c r="X26" s="18">
        <v>13.230484195032401</v>
      </c>
      <c r="Y26" s="18">
        <v>11.881126573484501</v>
      </c>
      <c r="Z26" s="18">
        <v>11.833069522338599</v>
      </c>
      <c r="AA26" s="18">
        <v>10.133824551119</v>
      </c>
      <c r="AB26" s="18">
        <v>10.0874890828257</v>
      </c>
      <c r="AC26" s="363"/>
      <c r="AD26" s="363"/>
      <c r="AE26" s="363"/>
      <c r="AF26" s="363"/>
      <c r="AG26" s="363"/>
      <c r="AH26" s="363"/>
      <c r="AI26" s="363"/>
      <c r="AJ26" s="363"/>
      <c r="AK26" s="363"/>
      <c r="AL26" s="363"/>
      <c r="AM26" s="363"/>
      <c r="AO26" s="456">
        <v>11.721061757866401</v>
      </c>
    </row>
    <row r="27" spans="2:45" ht="12.75">
      <c r="B27" s="1" t="s">
        <v>13</v>
      </c>
      <c r="C27" s="14">
        <v>22.1</v>
      </c>
      <c r="D27" s="14">
        <v>22.1</v>
      </c>
      <c r="E27" s="14">
        <v>23.8</v>
      </c>
      <c r="F27" s="14">
        <v>26.1</v>
      </c>
      <c r="G27" s="14">
        <v>26.6</v>
      </c>
      <c r="H27" s="14">
        <v>26.6</v>
      </c>
      <c r="I27" s="18">
        <v>28.4</v>
      </c>
      <c r="J27" s="18">
        <v>27.5</v>
      </c>
      <c r="K27" s="18">
        <v>27.4</v>
      </c>
      <c r="L27" s="18">
        <v>27.7</v>
      </c>
      <c r="M27" s="18">
        <v>29.1</v>
      </c>
      <c r="N27" s="18">
        <v>27.965423613999999</v>
      </c>
      <c r="O27" s="18">
        <v>28.090134974000001</v>
      </c>
      <c r="P27" s="18">
        <v>28.2688427125</v>
      </c>
      <c r="Q27" s="18">
        <v>28.460917850000001</v>
      </c>
      <c r="R27" s="18">
        <v>31.4</v>
      </c>
      <c r="S27" s="18">
        <v>31.468</v>
      </c>
      <c r="T27" s="18">
        <v>31.980770886999998</v>
      </c>
      <c r="U27" s="18">
        <v>32.179000000000002</v>
      </c>
      <c r="V27" s="18">
        <v>33.972806912999999</v>
      </c>
      <c r="W27" s="18">
        <v>34.052185299999998</v>
      </c>
      <c r="X27" s="18">
        <v>34.574224567999998</v>
      </c>
      <c r="Y27" s="18">
        <v>34.383553223</v>
      </c>
      <c r="Z27" s="18">
        <v>34.166549494000002</v>
      </c>
      <c r="AA27" s="18">
        <v>34.790715224000003</v>
      </c>
      <c r="AB27" s="18">
        <v>35.880994931000004</v>
      </c>
      <c r="AC27" s="363"/>
      <c r="AD27" s="363"/>
      <c r="AE27" s="363"/>
      <c r="AF27" s="363"/>
      <c r="AG27" s="363"/>
      <c r="AH27" s="363"/>
      <c r="AI27" s="363"/>
      <c r="AJ27" s="363"/>
      <c r="AK27" s="363"/>
      <c r="AL27" s="363"/>
      <c r="AM27" s="363"/>
      <c r="AO27" s="456">
        <v>40.191371842000002</v>
      </c>
    </row>
    <row r="28" spans="2:45" ht="12.75">
      <c r="B28" s="1" t="s">
        <v>14</v>
      </c>
      <c r="C28" s="14">
        <v>5.9</v>
      </c>
      <c r="D28" s="14">
        <v>4.7</v>
      </c>
      <c r="E28" s="14">
        <v>4.5999999999999996</v>
      </c>
      <c r="F28" s="14">
        <v>4</v>
      </c>
      <c r="G28" s="14">
        <v>4.7</v>
      </c>
      <c r="H28" s="14">
        <v>4.5999999999999996</v>
      </c>
      <c r="I28" s="18">
        <v>4.4000000000000004</v>
      </c>
      <c r="J28" s="18">
        <v>3.9</v>
      </c>
      <c r="K28" s="18">
        <v>3.6</v>
      </c>
      <c r="L28" s="18">
        <v>3.2</v>
      </c>
      <c r="M28" s="18">
        <v>2.7412085117570602</v>
      </c>
      <c r="N28" s="18">
        <v>2.8571240067911301</v>
      </c>
      <c r="O28" s="18">
        <v>2.84860072842794</v>
      </c>
      <c r="P28" s="18">
        <v>3.1749999999999998</v>
      </c>
      <c r="Q28" s="18">
        <v>3.423</v>
      </c>
      <c r="R28" s="18">
        <v>3.6030000000000002</v>
      </c>
      <c r="S28" s="18">
        <v>3.9580000000000002</v>
      </c>
      <c r="T28" s="18">
        <v>3.9</v>
      </c>
      <c r="U28" s="18">
        <v>3.9365800000000002</v>
      </c>
      <c r="V28" s="18">
        <v>3.738585</v>
      </c>
      <c r="W28" s="18">
        <f>4949.26299757915/1000</f>
        <v>4.94926299757915</v>
      </c>
      <c r="X28" s="18">
        <v>5.4732391531692297</v>
      </c>
      <c r="Y28" s="18">
        <v>4.7434729528038799</v>
      </c>
      <c r="Z28" s="18">
        <v>4.3282127356307205</v>
      </c>
      <c r="AA28" s="18">
        <v>4.1584301291786998</v>
      </c>
      <c r="AB28" s="18">
        <v>4.56255012512998</v>
      </c>
      <c r="AC28" s="363"/>
      <c r="AD28" s="363"/>
      <c r="AE28" s="363"/>
      <c r="AF28" s="363"/>
      <c r="AG28" s="363"/>
      <c r="AH28" s="363"/>
      <c r="AI28" s="363"/>
      <c r="AJ28" s="363"/>
      <c r="AK28" s="363"/>
      <c r="AL28" s="363"/>
      <c r="AM28" s="363"/>
      <c r="AO28" s="456">
        <v>5.0649470969669403</v>
      </c>
    </row>
    <row r="29" spans="2:45" ht="5.0999999999999996"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363"/>
      <c r="AD29" s="363"/>
      <c r="AE29" s="363"/>
      <c r="AF29" s="363"/>
      <c r="AG29" s="363"/>
      <c r="AH29" s="363"/>
      <c r="AI29" s="363"/>
      <c r="AJ29" s="363"/>
      <c r="AK29" s="363"/>
      <c r="AL29" s="363"/>
      <c r="AM29" s="363"/>
      <c r="AO29" s="454"/>
    </row>
    <row r="30" spans="2:45" ht="12.75">
      <c r="B30" s="15" t="s">
        <v>15</v>
      </c>
      <c r="C30" s="16">
        <v>311.10000000000002</v>
      </c>
      <c r="D30" s="16">
        <v>304.2</v>
      </c>
      <c r="E30" s="16">
        <v>304.7</v>
      </c>
      <c r="F30" s="16">
        <v>305.60000000000002</v>
      </c>
      <c r="G30" s="16">
        <v>304.3</v>
      </c>
      <c r="H30" s="16">
        <v>311.2</v>
      </c>
      <c r="I30" s="16">
        <v>301</v>
      </c>
      <c r="J30" s="16">
        <v>300.7</v>
      </c>
      <c r="K30" s="16">
        <v>300.10000000000002</v>
      </c>
      <c r="L30" s="16">
        <f>SUM(L24:L29)</f>
        <v>294</v>
      </c>
      <c r="M30" s="16">
        <v>292.7</v>
      </c>
      <c r="N30" s="16">
        <f t="shared" ref="N30:R30" si="2">+SUM(N25:N28)</f>
        <v>296.38840660523113</v>
      </c>
      <c r="O30" s="16">
        <f t="shared" si="2"/>
        <v>298.77257896787194</v>
      </c>
      <c r="P30" s="16">
        <f t="shared" si="2"/>
        <v>306.74672791877936</v>
      </c>
      <c r="Q30" s="16">
        <f t="shared" si="2"/>
        <v>307.25636594485138</v>
      </c>
      <c r="R30" s="16">
        <f t="shared" si="2"/>
        <v>306.89299999999997</v>
      </c>
      <c r="S30" s="16">
        <f t="shared" ref="S30" si="3">+SUM(S25:S28)</f>
        <v>320.60200000000003</v>
      </c>
      <c r="T30" s="16">
        <v>323.40164402566899</v>
      </c>
      <c r="U30" s="16">
        <f t="shared" ref="U30:X30" si="4">+SUM(U25:U28)</f>
        <v>330.23899999999998</v>
      </c>
      <c r="V30" s="16">
        <f t="shared" si="4"/>
        <v>323.67784048509174</v>
      </c>
      <c r="W30" s="16">
        <f t="shared" si="4"/>
        <v>347.5298778992838</v>
      </c>
      <c r="X30" s="16">
        <f t="shared" si="4"/>
        <v>346.91258384884435</v>
      </c>
      <c r="Y30" s="16">
        <v>337.09769280922904</v>
      </c>
      <c r="Z30" s="16">
        <v>335.49082328155998</v>
      </c>
      <c r="AA30" s="16">
        <v>348.03375446047301</v>
      </c>
      <c r="AB30" s="16">
        <v>356.35296922591004</v>
      </c>
      <c r="AC30" s="363"/>
      <c r="AD30" s="363"/>
      <c r="AE30" s="363"/>
      <c r="AF30" s="363"/>
      <c r="AG30" s="363"/>
      <c r="AH30" s="363"/>
      <c r="AI30" s="363"/>
      <c r="AJ30" s="363"/>
      <c r="AK30" s="363"/>
      <c r="AL30" s="363"/>
      <c r="AM30" s="363"/>
      <c r="AO30" s="453">
        <f>+SUM(AO25:AO28)</f>
        <v>392.68364276419442</v>
      </c>
    </row>
    <row r="31" spans="2:45" ht="12.75">
      <c r="AO31" s="301"/>
    </row>
    <row r="32" spans="2:45" ht="12.75">
      <c r="B32" s="5" t="s">
        <v>16</v>
      </c>
      <c r="C32" s="13"/>
      <c r="D32" s="13"/>
      <c r="E32" s="13"/>
      <c r="F32" s="13"/>
      <c r="G32" s="13"/>
      <c r="H32" s="13"/>
      <c r="I32" s="13"/>
      <c r="J32" s="13"/>
      <c r="K32" s="13"/>
      <c r="L32" s="19"/>
      <c r="M32" s="19"/>
      <c r="N32" s="19"/>
      <c r="O32" s="19"/>
      <c r="P32" s="19"/>
      <c r="Q32" s="19"/>
      <c r="R32" s="19"/>
      <c r="S32" s="19"/>
      <c r="T32" s="19"/>
      <c r="U32" s="19"/>
      <c r="V32" s="19"/>
      <c r="W32" s="19"/>
      <c r="X32" s="19"/>
      <c r="Y32" s="19"/>
      <c r="Z32" s="19"/>
      <c r="AA32" s="19"/>
      <c r="AB32" s="19"/>
      <c r="AC32" s="302"/>
      <c r="AD32" s="302"/>
      <c r="AE32" s="302"/>
      <c r="AF32" s="302"/>
      <c r="AG32" s="302"/>
      <c r="AH32" s="302"/>
      <c r="AI32" s="302"/>
      <c r="AJ32" s="302"/>
      <c r="AK32" s="302"/>
      <c r="AL32" s="386"/>
      <c r="AM32" s="386"/>
      <c r="AO32" s="303"/>
      <c r="AS32" s="301"/>
    </row>
    <row r="33" spans="2:45" ht="5.0999999999999996" customHeight="1">
      <c r="AO33" s="301"/>
      <c r="AS33" s="301"/>
    </row>
    <row r="34" spans="2:45" ht="12.75">
      <c r="B34" s="1" t="s">
        <v>17</v>
      </c>
      <c r="C34" s="20">
        <v>0.10199999999999999</v>
      </c>
      <c r="D34" s="20">
        <v>0.10199999999999999</v>
      </c>
      <c r="E34" s="20">
        <v>0.10299999999999999</v>
      </c>
      <c r="F34" s="20">
        <v>0.107</v>
      </c>
      <c r="G34" s="20">
        <v>0.108</v>
      </c>
      <c r="H34" s="20">
        <v>0.112</v>
      </c>
      <c r="I34" s="20">
        <v>0.12</v>
      </c>
      <c r="J34" s="20">
        <v>0.1207</v>
      </c>
      <c r="K34" s="20">
        <v>0.1192</v>
      </c>
      <c r="L34" s="20">
        <v>0.1245</v>
      </c>
      <c r="M34" s="20">
        <v>0.120389700881322</v>
      </c>
      <c r="N34" s="20">
        <v>0.1173</v>
      </c>
      <c r="O34" s="20">
        <v>0.1135904789130535</v>
      </c>
      <c r="P34" s="20">
        <v>0.11410172807303554</v>
      </c>
      <c r="Q34" s="20">
        <v>0.11522653762701546</v>
      </c>
      <c r="R34" s="20">
        <v>0.11519293195378531</v>
      </c>
      <c r="S34" s="20">
        <v>0.11513998148637</v>
      </c>
      <c r="T34" s="20">
        <f t="shared" ref="T34:Z34" si="5">+T16/T30</f>
        <v>0.11561982500396659</v>
      </c>
      <c r="U34" s="20">
        <f t="shared" si="5"/>
        <v>0.11659102316539978</v>
      </c>
      <c r="V34" s="20">
        <f t="shared" si="5"/>
        <v>0.12114205884849882</v>
      </c>
      <c r="W34" s="20">
        <f t="shared" si="5"/>
        <v>0.11350663943793418</v>
      </c>
      <c r="X34" s="20">
        <f t="shared" si="5"/>
        <v>0.11700329767398757</v>
      </c>
      <c r="Y34" s="20">
        <f t="shared" si="5"/>
        <v>0.1238542286999454</v>
      </c>
      <c r="Z34" s="20">
        <f t="shared" si="5"/>
        <v>0.12915276723888641</v>
      </c>
      <c r="AA34" s="20">
        <v>0.12488395312619163</v>
      </c>
      <c r="AB34" s="20">
        <f>+AB16/AB30</f>
        <v>0.12386370521515831</v>
      </c>
      <c r="AC34" s="304">
        <v>0.125</v>
      </c>
      <c r="AD34" s="304">
        <v>0.11600000000000001</v>
      </c>
      <c r="AE34" s="313">
        <v>0.108</v>
      </c>
      <c r="AF34" s="313" t="s">
        <v>566</v>
      </c>
      <c r="AG34" s="313">
        <v>0.107</v>
      </c>
      <c r="AH34" s="304">
        <v>0.110400055308877</v>
      </c>
      <c r="AI34" s="304">
        <v>0.115125811697284</v>
      </c>
      <c r="AJ34" s="304">
        <v>0.116754558978841</v>
      </c>
      <c r="AK34" s="304">
        <v>0.116754558978841</v>
      </c>
      <c r="AL34" s="387">
        <v>0.116800240037256</v>
      </c>
      <c r="AM34" s="387">
        <v>0.118005791300224</v>
      </c>
      <c r="AO34" s="304">
        <v>0.118435801830689</v>
      </c>
      <c r="AS34" s="301"/>
    </row>
    <row r="35" spans="2:45" ht="12.75">
      <c r="B35" s="1" t="s">
        <v>18</v>
      </c>
      <c r="C35" s="20">
        <v>0.11600000000000001</v>
      </c>
      <c r="D35" s="20">
        <v>0.11600000000000001</v>
      </c>
      <c r="E35" s="20">
        <v>0.11700000000000001</v>
      </c>
      <c r="F35" s="20">
        <v>0.122</v>
      </c>
      <c r="G35" s="20">
        <v>0.126</v>
      </c>
      <c r="H35" s="20">
        <v>0.13</v>
      </c>
      <c r="I35" s="20">
        <v>0.13800000000000001</v>
      </c>
      <c r="J35" s="20">
        <v>0.1391</v>
      </c>
      <c r="K35" s="20">
        <v>0.13750000000000001</v>
      </c>
      <c r="L35" s="20">
        <v>0.14219999999999999</v>
      </c>
      <c r="M35" s="20">
        <v>0.137912591588575</v>
      </c>
      <c r="N35" s="20">
        <v>0.13439999999999999</v>
      </c>
      <c r="O35" s="20">
        <v>0.13019275107620074</v>
      </c>
      <c r="P35" s="20">
        <v>0.13038474078904466</v>
      </c>
      <c r="Q35" s="20">
        <v>0.13151048265444723</v>
      </c>
      <c r="R35" s="20">
        <v>0.1314878118663281</v>
      </c>
      <c r="S35" s="20">
        <v>0.134522049550928</v>
      </c>
      <c r="T35" s="20">
        <f t="shared" ref="T35:AB35" si="6">+T18/T30</f>
        <v>0.12978055329524427</v>
      </c>
      <c r="U35" s="20">
        <f t="shared" si="6"/>
        <v>0.12745387487885579</v>
      </c>
      <c r="V35" s="20">
        <f t="shared" si="6"/>
        <v>0.13193056384706958</v>
      </c>
      <c r="W35" s="20">
        <f t="shared" si="6"/>
        <v>0.12416158544828333</v>
      </c>
      <c r="X35" s="20">
        <f t="shared" si="6"/>
        <v>0.12745508305684311</v>
      </c>
      <c r="Y35" s="20">
        <f t="shared" si="6"/>
        <v>0.13433551442918246</v>
      </c>
      <c r="Z35" s="20">
        <f t="shared" si="6"/>
        <v>0.14160262177483157</v>
      </c>
      <c r="AA35" s="20">
        <v>0.13725906724315454</v>
      </c>
      <c r="AB35" s="20">
        <f t="shared" si="6"/>
        <v>0.13266921828781869</v>
      </c>
      <c r="AC35" s="364"/>
      <c r="AD35" s="364"/>
      <c r="AE35" s="364"/>
      <c r="AF35" s="364"/>
      <c r="AG35" s="364"/>
      <c r="AH35" s="364"/>
      <c r="AI35" s="364"/>
      <c r="AJ35" s="364"/>
      <c r="AK35" s="364"/>
      <c r="AL35" s="364"/>
      <c r="AM35" s="364"/>
      <c r="AO35" s="304">
        <v>0.13642210621373499</v>
      </c>
      <c r="AS35" s="301"/>
    </row>
    <row r="36" spans="2:45" ht="12.75">
      <c r="B36" s="1" t="s">
        <v>19</v>
      </c>
      <c r="C36" s="20">
        <v>0.17</v>
      </c>
      <c r="D36" s="20">
        <v>0.16500000000000001</v>
      </c>
      <c r="E36" s="20">
        <v>0.17100000000000001</v>
      </c>
      <c r="F36" s="20">
        <v>0.17899999999999999</v>
      </c>
      <c r="G36" s="20">
        <v>0.17599999999999999</v>
      </c>
      <c r="H36" s="20">
        <v>0.17399999999999999</v>
      </c>
      <c r="I36" s="20">
        <v>0.186</v>
      </c>
      <c r="J36" s="20">
        <v>0.1862</v>
      </c>
      <c r="K36" s="20">
        <v>0.18240000000000001</v>
      </c>
      <c r="L36" s="20">
        <v>0.1852</v>
      </c>
      <c r="M36" s="20">
        <v>0.17987443507311801</v>
      </c>
      <c r="N36" s="20">
        <v>0.1744</v>
      </c>
      <c r="O36" s="20">
        <v>0.17294470273970913</v>
      </c>
      <c r="P36" s="20">
        <v>0.17105640691229215</v>
      </c>
      <c r="Q36" s="20">
        <v>0.17091796317852492</v>
      </c>
      <c r="R36" s="20">
        <v>0.17180219940600974</v>
      </c>
      <c r="S36" s="20">
        <v>0.17656964673130701</v>
      </c>
      <c r="T36" s="20">
        <f t="shared" ref="T36:AB36" si="7">+T21/T30</f>
        <v>0.17190993373528246</v>
      </c>
      <c r="U36" s="20">
        <f t="shared" si="7"/>
        <v>0.16460924795348245</v>
      </c>
      <c r="V36" s="20">
        <f t="shared" si="7"/>
        <v>0.16922381809613821</v>
      </c>
      <c r="W36" s="20">
        <f t="shared" si="7"/>
        <v>0.16226436057000934</v>
      </c>
      <c r="X36" s="20">
        <f t="shared" si="7"/>
        <v>0.16803372803010988</v>
      </c>
      <c r="Y36" s="20">
        <f t="shared" si="7"/>
        <v>0.17512412393729879</v>
      </c>
      <c r="Z36" s="20">
        <f t="shared" si="7"/>
        <v>0.18455506925531634</v>
      </c>
      <c r="AA36" s="20">
        <v>0.18275137781928191</v>
      </c>
      <c r="AB36" s="20">
        <f t="shared" si="7"/>
        <v>0.17847994181997287</v>
      </c>
      <c r="AC36" s="364"/>
      <c r="AD36" s="364"/>
      <c r="AE36" s="364"/>
      <c r="AF36" s="364"/>
      <c r="AG36" s="364"/>
      <c r="AH36" s="364"/>
      <c r="AI36" s="364"/>
      <c r="AJ36" s="364"/>
      <c r="AK36" s="364"/>
      <c r="AL36" s="364"/>
      <c r="AM36" s="364"/>
      <c r="AO36" s="304">
        <v>0.17818607889693</v>
      </c>
      <c r="AS36" s="301"/>
    </row>
    <row r="37" spans="2:45" ht="12.7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304"/>
      <c r="AD37" s="304"/>
      <c r="AE37" s="304"/>
      <c r="AF37" s="304"/>
      <c r="AG37" s="304"/>
      <c r="AH37" s="304"/>
      <c r="AI37" s="304"/>
      <c r="AJ37" s="304"/>
      <c r="AK37" s="304"/>
      <c r="AL37" s="387"/>
      <c r="AM37" s="387"/>
      <c r="AO37" s="305"/>
      <c r="AS37" s="301"/>
    </row>
    <row r="38" spans="2:45" ht="12.75">
      <c r="AS38" s="301"/>
    </row>
    <row r="39" spans="2:45" ht="18.600000000000001" customHeight="1" thickBot="1">
      <c r="B39" s="9" t="s">
        <v>20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296"/>
      <c r="AD39" s="296"/>
      <c r="AE39" s="296"/>
      <c r="AF39" s="296"/>
      <c r="AG39" s="296"/>
      <c r="AH39" s="296"/>
      <c r="AI39" s="296"/>
      <c r="AJ39" s="296"/>
      <c r="AK39" s="296"/>
      <c r="AL39" s="382"/>
      <c r="AM39" s="382"/>
      <c r="AO39" s="312" t="s">
        <v>436</v>
      </c>
      <c r="AS39" s="301"/>
    </row>
    <row r="40" spans="2:45" ht="12.75">
      <c r="AS40" s="301"/>
    </row>
    <row r="41" spans="2:45" ht="12.75">
      <c r="B41" s="11" t="s">
        <v>3</v>
      </c>
      <c r="C41" s="12">
        <f t="shared" ref="C41:X41" si="8">C12</f>
        <v>42094</v>
      </c>
      <c r="D41" s="12">
        <f t="shared" si="8"/>
        <v>42185</v>
      </c>
      <c r="E41" s="12">
        <f t="shared" si="8"/>
        <v>42277</v>
      </c>
      <c r="F41" s="12">
        <f t="shared" si="8"/>
        <v>42369</v>
      </c>
      <c r="G41" s="12">
        <f t="shared" si="8"/>
        <v>42460</v>
      </c>
      <c r="H41" s="12">
        <f t="shared" si="8"/>
        <v>42551</v>
      </c>
      <c r="I41" s="12">
        <f t="shared" si="8"/>
        <v>42643</v>
      </c>
      <c r="J41" s="12">
        <f t="shared" si="8"/>
        <v>42735</v>
      </c>
      <c r="K41" s="12">
        <f t="shared" si="8"/>
        <v>42825</v>
      </c>
      <c r="L41" s="12">
        <f t="shared" si="8"/>
        <v>42916</v>
      </c>
      <c r="M41" s="12">
        <f t="shared" si="8"/>
        <v>43008</v>
      </c>
      <c r="N41" s="12">
        <f t="shared" si="8"/>
        <v>43100</v>
      </c>
      <c r="O41" s="12">
        <f t="shared" si="8"/>
        <v>43190</v>
      </c>
      <c r="P41" s="12">
        <f t="shared" si="8"/>
        <v>43281</v>
      </c>
      <c r="Q41" s="12">
        <f t="shared" si="8"/>
        <v>43373</v>
      </c>
      <c r="R41" s="12">
        <f t="shared" si="8"/>
        <v>43465</v>
      </c>
      <c r="S41" s="12">
        <f t="shared" si="8"/>
        <v>43555</v>
      </c>
      <c r="T41" s="12">
        <f t="shared" si="8"/>
        <v>43646</v>
      </c>
      <c r="U41" s="12">
        <f t="shared" si="8"/>
        <v>43738</v>
      </c>
      <c r="V41" s="12">
        <f t="shared" si="8"/>
        <v>43830</v>
      </c>
      <c r="W41" s="12">
        <f t="shared" si="8"/>
        <v>43921</v>
      </c>
      <c r="X41" s="12">
        <f t="shared" si="8"/>
        <v>44012</v>
      </c>
      <c r="Y41" s="12">
        <v>44104</v>
      </c>
      <c r="Z41" s="12">
        <v>44196</v>
      </c>
      <c r="AA41" s="12">
        <v>44286</v>
      </c>
      <c r="AB41" s="12">
        <f>AB12</f>
        <v>44377</v>
      </c>
      <c r="AC41" s="12">
        <f>AC12</f>
        <v>44469</v>
      </c>
      <c r="AD41" s="12">
        <v>44561</v>
      </c>
      <c r="AE41" s="12">
        <f>AE12</f>
        <v>44651</v>
      </c>
      <c r="AF41" s="12">
        <f>AF12</f>
        <v>44742</v>
      </c>
      <c r="AG41" s="12">
        <v>44834</v>
      </c>
      <c r="AH41" s="12">
        <v>44926</v>
      </c>
      <c r="AI41" s="12">
        <v>45016</v>
      </c>
      <c r="AJ41" s="12">
        <f>AJ12</f>
        <v>45107</v>
      </c>
      <c r="AK41" s="12">
        <f>AK12</f>
        <v>45199</v>
      </c>
      <c r="AL41" s="377">
        <v>45291</v>
      </c>
      <c r="AM41" s="377">
        <v>45016</v>
      </c>
      <c r="AO41" s="12">
        <f>+AO12</f>
        <v>45382</v>
      </c>
      <c r="AS41" s="301"/>
    </row>
    <row r="42" spans="2:45" ht="5.0999999999999996" customHeight="1">
      <c r="AS42" s="301"/>
    </row>
    <row r="43" spans="2:45" ht="12.75">
      <c r="B43" s="5" t="s">
        <v>4</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297"/>
      <c r="AD43" s="297"/>
      <c r="AE43" s="297"/>
      <c r="AF43" s="297"/>
      <c r="AG43" s="297"/>
      <c r="AH43" s="297"/>
      <c r="AI43" s="297"/>
      <c r="AJ43" s="297"/>
      <c r="AK43" s="297"/>
      <c r="AL43" s="383"/>
      <c r="AM43" s="383"/>
      <c r="AO43" s="297"/>
      <c r="AS43" s="301"/>
    </row>
    <row r="44" spans="2:45" ht="5.0999999999999996" customHeight="1"/>
    <row r="45" spans="2:45" ht="13.35" customHeight="1">
      <c r="B45" s="1" t="s">
        <v>5</v>
      </c>
      <c r="C45" s="14">
        <v>66.900000000000006</v>
      </c>
      <c r="D45" s="14">
        <v>66.7</v>
      </c>
      <c r="E45" s="14">
        <v>67.8</v>
      </c>
      <c r="F45" s="14">
        <v>69.7</v>
      </c>
      <c r="G45" s="14">
        <v>70.400000000000006</v>
      </c>
      <c r="H45" s="14">
        <v>73.5</v>
      </c>
      <c r="I45" s="14">
        <v>74.8</v>
      </c>
      <c r="J45" s="14">
        <v>75.5</v>
      </c>
      <c r="K45" s="14">
        <v>76.099999999999994</v>
      </c>
      <c r="L45" s="14">
        <v>77.900000000000006</v>
      </c>
      <c r="M45" s="14">
        <v>77.3</v>
      </c>
      <c r="N45" s="14">
        <v>77.598534557531195</v>
      </c>
      <c r="O45" s="14">
        <v>76.692372667923706</v>
      </c>
      <c r="P45" s="14">
        <v>78.814999999999998</v>
      </c>
      <c r="Q45" s="14">
        <v>80.176812591717635</v>
      </c>
      <c r="R45" s="14">
        <v>80.998999999999995</v>
      </c>
      <c r="S45" s="14">
        <v>83.533000000000001</v>
      </c>
      <c r="T45" s="14">
        <v>85.011958670099887</v>
      </c>
      <c r="U45" s="14">
        <v>87.104138089062829</v>
      </c>
      <c r="V45" s="14">
        <v>89.052000000000007</v>
      </c>
      <c r="W45" s="14">
        <v>88.598654314658702</v>
      </c>
      <c r="X45" s="14">
        <v>90.612821958587404</v>
      </c>
      <c r="Y45" s="14">
        <v>93.517074354377101</v>
      </c>
      <c r="Z45" s="14">
        <v>95.123309820082</v>
      </c>
      <c r="AA45" s="14">
        <v>96.240037366970199</v>
      </c>
      <c r="AB45" s="14">
        <v>98.40931571432229</v>
      </c>
      <c r="AC45" s="363"/>
      <c r="AD45" s="14">
        <v>100.521</v>
      </c>
      <c r="AE45" s="363"/>
      <c r="AF45" s="363"/>
      <c r="AG45" s="363"/>
      <c r="AH45" s="14">
        <v>99.060262915000095</v>
      </c>
      <c r="AI45" s="363"/>
      <c r="AJ45" s="363"/>
      <c r="AK45" s="363"/>
      <c r="AL45" s="378">
        <v>105.805480644692</v>
      </c>
      <c r="AM45" s="363"/>
      <c r="AO45" s="454">
        <v>108.157482464365</v>
      </c>
    </row>
    <row r="46" spans="2:45" ht="13.35" customHeight="1">
      <c r="B46" s="1" t="s">
        <v>6</v>
      </c>
      <c r="C46" s="14">
        <v>4.5</v>
      </c>
      <c r="D46" s="14">
        <v>4.4000000000000004</v>
      </c>
      <c r="E46" s="14">
        <v>4.4000000000000004</v>
      </c>
      <c r="F46" s="14">
        <v>4.4000000000000004</v>
      </c>
      <c r="G46" s="14">
        <v>5.2</v>
      </c>
      <c r="H46" s="14">
        <v>5.3</v>
      </c>
      <c r="I46" s="14">
        <v>5.3</v>
      </c>
      <c r="J46" s="14">
        <v>5.4</v>
      </c>
      <c r="K46" s="14">
        <v>5.4</v>
      </c>
      <c r="L46" s="14">
        <v>5.0999999999999996</v>
      </c>
      <c r="M46" s="14">
        <v>5</v>
      </c>
      <c r="N46" s="14">
        <v>4.9630468160000003</v>
      </c>
      <c r="O46" s="14">
        <v>4.8703147529999997</v>
      </c>
      <c r="P46" s="14">
        <v>4.9779999999999998</v>
      </c>
      <c r="Q46" s="14">
        <v>4.9919248639999996</v>
      </c>
      <c r="R46" s="14">
        <v>5.009766333</v>
      </c>
      <c r="S46" s="14">
        <v>6.226</v>
      </c>
      <c r="T46" s="14">
        <v>4.6130629570000004</v>
      </c>
      <c r="U46" s="14">
        <v>3.6214552469999997</v>
      </c>
      <c r="V46" s="14">
        <v>3.5139999999999998</v>
      </c>
      <c r="W46" s="14">
        <v>3.645851205</v>
      </c>
      <c r="X46" s="14">
        <v>3.5622740249999998</v>
      </c>
      <c r="Y46" s="14">
        <v>3.4669283229999999</v>
      </c>
      <c r="Z46" s="14">
        <v>4.1103242959999999</v>
      </c>
      <c r="AA46" s="14">
        <v>4.2434549250034195</v>
      </c>
      <c r="AB46" s="14">
        <v>3.06904259300011</v>
      </c>
      <c r="AC46" s="363"/>
      <c r="AD46" s="14">
        <v>3.1840000000000002</v>
      </c>
      <c r="AE46" s="363"/>
      <c r="AF46" s="363"/>
      <c r="AG46" s="363"/>
      <c r="AH46" s="14">
        <v>4.4464955739999992</v>
      </c>
      <c r="AI46" s="363"/>
      <c r="AJ46" s="363"/>
      <c r="AK46" s="363"/>
      <c r="AL46" s="378">
        <v>5.625128213</v>
      </c>
      <c r="AM46" s="363"/>
      <c r="AO46" s="454">
        <v>7.1226192289999997</v>
      </c>
    </row>
    <row r="47" spans="2:45" ht="13.35" customHeight="1">
      <c r="B47" s="1" t="s">
        <v>7</v>
      </c>
      <c r="C47" s="14">
        <v>71.400000000000006</v>
      </c>
      <c r="D47" s="14">
        <v>71.099999999999994</v>
      </c>
      <c r="E47" s="14">
        <v>72.2</v>
      </c>
      <c r="F47" s="14">
        <v>74.099999999999994</v>
      </c>
      <c r="G47" s="14">
        <v>75.599999999999994</v>
      </c>
      <c r="H47" s="14">
        <v>78.8</v>
      </c>
      <c r="I47" s="14">
        <v>80.099999999999994</v>
      </c>
      <c r="J47" s="14">
        <v>80.900000000000006</v>
      </c>
      <c r="K47" s="14">
        <v>81.5</v>
      </c>
      <c r="L47" s="14">
        <v>83</v>
      </c>
      <c r="M47" s="14">
        <v>82.3</v>
      </c>
      <c r="N47" s="14">
        <v>82.561581373531197</v>
      </c>
      <c r="O47" s="14">
        <v>81.562687420923695</v>
      </c>
      <c r="P47" s="14">
        <v>83.793000000000006</v>
      </c>
      <c r="Q47" s="14">
        <v>85.168737455717604</v>
      </c>
      <c r="R47" s="14">
        <v>86.008766332999997</v>
      </c>
      <c r="S47" s="14">
        <f>+S45+S46</f>
        <v>89.759</v>
      </c>
      <c r="T47" s="14">
        <v>89.625021627099883</v>
      </c>
      <c r="U47" s="14">
        <f>+U45+U46</f>
        <v>90.725593336062829</v>
      </c>
      <c r="V47" s="14">
        <v>92.566000000000003</v>
      </c>
      <c r="W47" s="14">
        <v>92.244505519658802</v>
      </c>
      <c r="X47" s="14">
        <v>94.175095983587397</v>
      </c>
      <c r="Y47" s="14">
        <v>96.984002677376992</v>
      </c>
      <c r="Z47" s="14">
        <v>99.233634116082001</v>
      </c>
      <c r="AA47" s="14">
        <v>100.483492291974</v>
      </c>
      <c r="AB47" s="14">
        <v>101.47835830732201</v>
      </c>
      <c r="AC47" s="363"/>
      <c r="AD47" s="14">
        <v>103.70399999999999</v>
      </c>
      <c r="AE47" s="363"/>
      <c r="AF47" s="363"/>
      <c r="AG47" s="363"/>
      <c r="AH47" s="14">
        <v>103.50675848900001</v>
      </c>
      <c r="AI47" s="363"/>
      <c r="AJ47" s="363"/>
      <c r="AK47" s="363"/>
      <c r="AL47" s="378">
        <v>111.43060885769201</v>
      </c>
      <c r="AM47" s="363"/>
      <c r="AO47" s="454">
        <v>115.280101693365</v>
      </c>
    </row>
    <row r="48" spans="2:45" ht="13.35" customHeight="1">
      <c r="B48" s="1" t="s">
        <v>8</v>
      </c>
      <c r="C48" s="14">
        <v>17.600000000000001</v>
      </c>
      <c r="D48" s="14">
        <v>16</v>
      </c>
      <c r="E48" s="14">
        <v>17.399999999999999</v>
      </c>
      <c r="F48" s="14">
        <v>18.399999999999999</v>
      </c>
      <c r="G48" s="14">
        <v>16.399999999999999</v>
      </c>
      <c r="H48" s="14">
        <v>15.4</v>
      </c>
      <c r="I48" s="14">
        <v>16.399999999999999</v>
      </c>
      <c r="J48" s="14">
        <v>15.8</v>
      </c>
      <c r="K48" s="14">
        <v>15.1</v>
      </c>
      <c r="L48" s="14">
        <v>13.5</v>
      </c>
      <c r="M48" s="14">
        <v>12.8</v>
      </c>
      <c r="N48" s="14">
        <v>12.3497757390401</v>
      </c>
      <c r="O48" s="14">
        <v>13.420169241013138</v>
      </c>
      <c r="P48" s="14">
        <v>13.212</v>
      </c>
      <c r="Q48" s="14">
        <v>12.81972477342862</v>
      </c>
      <c r="R48" s="14">
        <v>13.1929253541789</v>
      </c>
      <c r="S48" s="14">
        <v>14.31</v>
      </c>
      <c r="T48" s="14">
        <v>14.567502298905637</v>
      </c>
      <c r="U48" s="14">
        <v>13.496724315138209</v>
      </c>
      <c r="V48" s="14">
        <v>13.32</v>
      </c>
      <c r="W48" s="14">
        <v>14.5328514552606</v>
      </c>
      <c r="X48" s="14">
        <v>15.040056079605302</v>
      </c>
      <c r="Y48" s="14">
        <v>14.8140481475891</v>
      </c>
      <c r="Z48" s="14">
        <v>15.5372632907245</v>
      </c>
      <c r="AA48" s="14">
        <v>16.8833443956451</v>
      </c>
      <c r="AB48" s="14">
        <v>17.239295140151601</v>
      </c>
      <c r="AC48" s="363"/>
      <c r="AD48" s="14">
        <v>15.412000000000001</v>
      </c>
      <c r="AE48" s="363"/>
      <c r="AF48" s="363"/>
      <c r="AG48" s="363"/>
      <c r="AH48" s="14">
        <v>15.1402608500462</v>
      </c>
      <c r="AI48" s="363"/>
      <c r="AJ48" s="363"/>
      <c r="AK48" s="363"/>
      <c r="AL48" s="378">
        <v>16.182879085106102</v>
      </c>
      <c r="AM48" s="363"/>
      <c r="AO48" s="454">
        <v>17.218333644305101</v>
      </c>
    </row>
    <row r="49" spans="2:41" ht="5.0999999999999996" customHeight="1">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365"/>
      <c r="AD49" s="14"/>
      <c r="AE49" s="365"/>
      <c r="AF49" s="365"/>
      <c r="AG49" s="365"/>
      <c r="AH49" s="14"/>
      <c r="AI49" s="365"/>
      <c r="AJ49" s="365"/>
      <c r="AK49" s="365"/>
      <c r="AL49" s="378"/>
      <c r="AM49" s="365"/>
      <c r="AO49" s="454"/>
    </row>
    <row r="50" spans="2:41" ht="12.75">
      <c r="B50" s="15" t="s">
        <v>9</v>
      </c>
      <c r="C50" s="16">
        <v>89</v>
      </c>
      <c r="D50" s="16">
        <v>87.1</v>
      </c>
      <c r="E50" s="16">
        <v>89.6</v>
      </c>
      <c r="F50" s="16">
        <v>92.5</v>
      </c>
      <c r="G50" s="16">
        <v>92</v>
      </c>
      <c r="H50" s="16">
        <v>94.3</v>
      </c>
      <c r="I50" s="16">
        <v>96.5</v>
      </c>
      <c r="J50" s="16">
        <v>96.7</v>
      </c>
      <c r="K50" s="16">
        <v>96.5</v>
      </c>
      <c r="L50" s="16">
        <f>L47+L48</f>
        <v>96.5</v>
      </c>
      <c r="M50" s="16">
        <v>95.1</v>
      </c>
      <c r="N50" s="16">
        <f t="shared" ref="N50:Z50" si="9">+N47+N48</f>
        <v>94.911357112571295</v>
      </c>
      <c r="O50" s="16">
        <f t="shared" si="9"/>
        <v>94.982856661936836</v>
      </c>
      <c r="P50" s="16">
        <f t="shared" si="9"/>
        <v>97.00500000000001</v>
      </c>
      <c r="Q50" s="16">
        <f t="shared" si="9"/>
        <v>97.988462229146222</v>
      </c>
      <c r="R50" s="16">
        <f t="shared" si="9"/>
        <v>99.201691687178894</v>
      </c>
      <c r="S50" s="16">
        <f t="shared" si="9"/>
        <v>104.069</v>
      </c>
      <c r="T50" s="16">
        <f t="shared" si="9"/>
        <v>104.19252392600552</v>
      </c>
      <c r="U50" s="16">
        <f t="shared" si="9"/>
        <v>104.22231765120104</v>
      </c>
      <c r="V50" s="16">
        <f t="shared" si="9"/>
        <v>105.886</v>
      </c>
      <c r="W50" s="16">
        <f t="shared" si="9"/>
        <v>106.7773569749194</v>
      </c>
      <c r="X50" s="16">
        <f t="shared" si="9"/>
        <v>109.2151520631927</v>
      </c>
      <c r="Y50" s="16">
        <f t="shared" si="9"/>
        <v>111.7980508249661</v>
      </c>
      <c r="Z50" s="16">
        <f t="shared" si="9"/>
        <v>114.7708974068065</v>
      </c>
      <c r="AA50" s="16">
        <v>117.366836687619</v>
      </c>
      <c r="AB50" s="16">
        <v>118.71765344747399</v>
      </c>
      <c r="AC50" s="363"/>
      <c r="AD50" s="16">
        <f>+AD47+AD48</f>
        <v>119.116</v>
      </c>
      <c r="AE50" s="363"/>
      <c r="AF50" s="363"/>
      <c r="AG50" s="363"/>
      <c r="AH50" s="16">
        <v>118.64701933904621</v>
      </c>
      <c r="AI50" s="363"/>
      <c r="AJ50" s="363"/>
      <c r="AK50" s="363"/>
      <c r="AL50" s="379">
        <v>127.613487942798</v>
      </c>
      <c r="AM50" s="363"/>
      <c r="AO50" s="453">
        <f>+AO47+AO48</f>
        <v>132.49843533767009</v>
      </c>
    </row>
    <row r="51" spans="2:41" ht="13.35" customHeight="1">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309"/>
      <c r="AD51" s="309"/>
      <c r="AE51" s="309"/>
      <c r="AF51" s="309"/>
      <c r="AG51" s="309"/>
      <c r="AH51" s="309"/>
      <c r="AI51" s="309"/>
      <c r="AJ51" s="309"/>
      <c r="AK51" s="309"/>
      <c r="AL51" s="388"/>
      <c r="AM51" s="388"/>
      <c r="AO51" s="457"/>
    </row>
    <row r="52" spans="2:41" ht="12.75">
      <c r="B52" s="5" t="s">
        <v>10</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311"/>
      <c r="AD52" s="311"/>
      <c r="AE52" s="311"/>
      <c r="AF52" s="311"/>
      <c r="AG52" s="311"/>
      <c r="AH52" s="311"/>
      <c r="AI52" s="311"/>
      <c r="AJ52" s="311"/>
      <c r="AK52" s="311"/>
      <c r="AL52" s="390"/>
      <c r="AM52" s="390"/>
      <c r="AO52" s="458"/>
    </row>
    <row r="53" spans="2:41" ht="5.0999999999999996" customHeight="1">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310"/>
      <c r="AD53" s="310"/>
      <c r="AE53" s="310"/>
      <c r="AF53" s="310"/>
      <c r="AG53" s="310"/>
      <c r="AH53" s="310"/>
      <c r="AI53" s="310"/>
      <c r="AJ53" s="310"/>
      <c r="AK53" s="310"/>
      <c r="AL53" s="389"/>
      <c r="AM53" s="389"/>
      <c r="AO53" s="457"/>
    </row>
    <row r="54" spans="2:41" ht="12.75">
      <c r="B54" s="15" t="s">
        <v>15</v>
      </c>
      <c r="C54" s="16">
        <v>513.4</v>
      </c>
      <c r="D54" s="16">
        <v>506.5</v>
      </c>
      <c r="E54" s="16">
        <v>507</v>
      </c>
      <c r="F54" s="16">
        <v>509.4</v>
      </c>
      <c r="G54" s="16">
        <v>509</v>
      </c>
      <c r="H54" s="16">
        <v>518.5</v>
      </c>
      <c r="I54" s="16">
        <v>520.79999999999995</v>
      </c>
      <c r="J54" s="16">
        <v>521</v>
      </c>
      <c r="K54" s="16">
        <v>523.6</v>
      </c>
      <c r="L54" s="16">
        <v>519.9</v>
      </c>
      <c r="M54" s="16">
        <v>517.31851636884596</v>
      </c>
      <c r="N54" s="16">
        <v>521.51612547277603</v>
      </c>
      <c r="O54" s="16">
        <v>524.65700000000004</v>
      </c>
      <c r="P54" s="16">
        <v>533.29999999999995</v>
      </c>
      <c r="Q54" s="16">
        <v>538.04295999999999</v>
      </c>
      <c r="R54" s="16">
        <v>541.77</v>
      </c>
      <c r="S54" s="16">
        <v>547.72799999999995</v>
      </c>
      <c r="T54" s="16">
        <v>552.29999999999995</v>
      </c>
      <c r="U54" s="16">
        <v>562.95600000000002</v>
      </c>
      <c r="V54" s="16">
        <v>559.00931069015201</v>
      </c>
      <c r="W54" s="16">
        <v>571.50343511043297</v>
      </c>
      <c r="X54" s="16">
        <v>572.32322374741796</v>
      </c>
      <c r="Y54" s="16">
        <v>559.835333685808</v>
      </c>
      <c r="Z54" s="16">
        <v>561.46726983728195</v>
      </c>
      <c r="AA54" s="16">
        <v>567.63281885436299</v>
      </c>
      <c r="AB54" s="16">
        <v>579.20089784733204</v>
      </c>
      <c r="AC54" s="363"/>
      <c r="AD54" s="363"/>
      <c r="AE54" s="363"/>
      <c r="AF54" s="363"/>
      <c r="AG54" s="363"/>
      <c r="AH54" s="363"/>
      <c r="AI54" s="363"/>
      <c r="AJ54" s="363"/>
      <c r="AK54" s="363"/>
      <c r="AL54" s="363"/>
      <c r="AM54" s="363"/>
      <c r="AO54" s="453">
        <v>617.81021180597406</v>
      </c>
    </row>
    <row r="55" spans="2:41" ht="12.75">
      <c r="AO55" s="301"/>
    </row>
    <row r="56" spans="2:41" ht="12.75">
      <c r="B56" s="5" t="s">
        <v>16</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297"/>
      <c r="AD56" s="297"/>
      <c r="AE56" s="297"/>
      <c r="AF56" s="297"/>
      <c r="AG56" s="297"/>
      <c r="AH56" s="297"/>
      <c r="AI56" s="297"/>
      <c r="AJ56" s="297"/>
      <c r="AK56" s="297"/>
      <c r="AL56" s="383"/>
      <c r="AM56" s="383"/>
      <c r="AO56" s="306"/>
    </row>
    <row r="57" spans="2:41" ht="5.0999999999999996" customHeight="1">
      <c r="AO57" s="301"/>
    </row>
    <row r="58" spans="2:41" ht="13.35" customHeight="1">
      <c r="B58" s="1" t="s">
        <v>17</v>
      </c>
      <c r="C58" s="20">
        <v>0.13</v>
      </c>
      <c r="D58" s="20">
        <v>0.13200000000000001</v>
      </c>
      <c r="E58" s="20">
        <v>0.13400000000000001</v>
      </c>
      <c r="F58" s="20">
        <v>0.13700000000000001</v>
      </c>
      <c r="G58" s="20">
        <v>0.13900000000000001</v>
      </c>
      <c r="H58" s="20">
        <v>0.14199999999999999</v>
      </c>
      <c r="I58" s="20">
        <v>0.14399999999999999</v>
      </c>
      <c r="J58" s="20">
        <v>0.1449</v>
      </c>
      <c r="K58" s="20">
        <v>0.14530000000000001</v>
      </c>
      <c r="L58" s="20">
        <v>0.14979999999999999</v>
      </c>
      <c r="M58" s="20">
        <v>0.14899999999999999</v>
      </c>
      <c r="N58" s="20">
        <v>0.14879999999999999</v>
      </c>
      <c r="O58" s="20">
        <v>0.1461762116352659</v>
      </c>
      <c r="P58" s="20">
        <v>0.1477873617101069</v>
      </c>
      <c r="Q58" s="20">
        <v>0.14901563360612996</v>
      </c>
      <c r="R58" s="20">
        <v>0.14950809384055963</v>
      </c>
      <c r="S58" s="20">
        <v>0.15250816408422299</v>
      </c>
      <c r="T58" s="20">
        <f t="shared" ref="T58:AB58" si="10">+T45/T54</f>
        <v>0.15392351741825075</v>
      </c>
      <c r="U58" s="20">
        <f t="shared" si="10"/>
        <v>0.15472636953698482</v>
      </c>
      <c r="V58" s="20">
        <f t="shared" si="10"/>
        <v>0.15930325004794024</v>
      </c>
      <c r="W58" s="20">
        <f t="shared" si="10"/>
        <v>0.15502733469578983</v>
      </c>
      <c r="X58" s="20">
        <f t="shared" si="10"/>
        <v>0.15832455891843616</v>
      </c>
      <c r="Y58" s="20">
        <f t="shared" si="10"/>
        <v>0.1670438943870966</v>
      </c>
      <c r="Z58" s="20">
        <f t="shared" si="10"/>
        <v>0.16941915393866067</v>
      </c>
      <c r="AA58" s="20">
        <v>0.16954628797046778</v>
      </c>
      <c r="AB58" s="20">
        <f t="shared" si="10"/>
        <v>0.1699053231444772</v>
      </c>
      <c r="AC58" s="304">
        <v>0.17100000000000001</v>
      </c>
      <c r="AD58" s="304">
        <v>0.17199999999999999</v>
      </c>
      <c r="AE58" s="313">
        <v>0.16700000000000001</v>
      </c>
      <c r="AF58" s="313" t="s">
        <v>567</v>
      </c>
      <c r="AG58" s="313">
        <v>0.16900000000000001</v>
      </c>
      <c r="AH58" s="313">
        <v>0.17244936429951899</v>
      </c>
      <c r="AI58" s="313">
        <v>0.17443937931656001</v>
      </c>
      <c r="AJ58" s="313">
        <v>0.17326997564986099</v>
      </c>
      <c r="AK58" s="313">
        <v>0.17326997564986099</v>
      </c>
      <c r="AL58" s="391">
        <v>0.17350735408003501</v>
      </c>
      <c r="AM58" s="391">
        <v>0.174248139522614</v>
      </c>
      <c r="AO58" s="307">
        <v>0.17506587038793101</v>
      </c>
    </row>
    <row r="59" spans="2:41" ht="12.75">
      <c r="B59" s="1" t="s">
        <v>18</v>
      </c>
      <c r="C59" s="20">
        <v>0.13900000000000001</v>
      </c>
      <c r="D59" s="20">
        <v>0.14000000000000001</v>
      </c>
      <c r="E59" s="20">
        <v>0.14199999999999999</v>
      </c>
      <c r="F59" s="20">
        <v>0.14499999999999999</v>
      </c>
      <c r="G59" s="20">
        <v>0.14899999999999999</v>
      </c>
      <c r="H59" s="20">
        <v>0.152</v>
      </c>
      <c r="I59" s="20">
        <v>0.154</v>
      </c>
      <c r="J59" s="20">
        <v>0.15529999999999999</v>
      </c>
      <c r="K59" s="20">
        <v>0.1555</v>
      </c>
      <c r="L59" s="20">
        <v>0.15959999999999999</v>
      </c>
      <c r="M59" s="20">
        <v>0.159</v>
      </c>
      <c r="N59" s="20">
        <v>0.1583</v>
      </c>
      <c r="O59" s="20">
        <v>0.15545906643945223</v>
      </c>
      <c r="P59" s="20">
        <v>0.15712169510594415</v>
      </c>
      <c r="Q59" s="20">
        <v>0.15829356350228546</v>
      </c>
      <c r="R59" s="20">
        <v>0.15875512917474205</v>
      </c>
      <c r="S59" s="20">
        <v>0.16387568440269101</v>
      </c>
      <c r="T59" s="20">
        <f t="shared" ref="T59:AB59" si="11">+T47/T54</f>
        <v>0.16227597614901301</v>
      </c>
      <c r="U59" s="20">
        <f t="shared" si="11"/>
        <v>0.16115929723826164</v>
      </c>
      <c r="V59" s="20">
        <f t="shared" si="11"/>
        <v>0.16558937074897404</v>
      </c>
      <c r="W59" s="20">
        <f t="shared" si="11"/>
        <v>0.16140673852963661</v>
      </c>
      <c r="X59" s="20">
        <f t="shared" si="11"/>
        <v>0.16454879354179322</v>
      </c>
      <c r="Y59" s="20">
        <f t="shared" si="11"/>
        <v>0.17323665878475361</v>
      </c>
      <c r="Z59" s="20">
        <f t="shared" si="11"/>
        <v>0.17673983764866785</v>
      </c>
      <c r="AA59" s="20">
        <v>0.17702199195384252</v>
      </c>
      <c r="AB59" s="20">
        <f t="shared" si="11"/>
        <v>0.17520407631355236</v>
      </c>
      <c r="AC59" s="363"/>
      <c r="AD59" s="363"/>
      <c r="AE59" s="363"/>
      <c r="AF59" s="363"/>
      <c r="AG59" s="363"/>
      <c r="AH59" s="363"/>
      <c r="AI59" s="363"/>
      <c r="AJ59" s="363"/>
      <c r="AK59" s="363"/>
      <c r="AL59" s="363"/>
      <c r="AM59" s="363"/>
      <c r="AO59" s="307">
        <v>0.18659468472749799</v>
      </c>
    </row>
    <row r="60" spans="2:41" ht="12.75">
      <c r="B60" s="1" t="s">
        <v>19</v>
      </c>
      <c r="C60" s="20">
        <v>0.17299999999999999</v>
      </c>
      <c r="D60" s="20">
        <v>0.17199999999999999</v>
      </c>
      <c r="E60" s="20">
        <v>0.17699999999999999</v>
      </c>
      <c r="F60" s="20">
        <v>0.18099999999999999</v>
      </c>
      <c r="G60" s="20">
        <v>0.18099999999999999</v>
      </c>
      <c r="H60" s="20">
        <v>0.182</v>
      </c>
      <c r="I60" s="20">
        <v>0.185</v>
      </c>
      <c r="J60" s="20">
        <v>0.1855</v>
      </c>
      <c r="K60" s="20">
        <v>0.18429999999999999</v>
      </c>
      <c r="L60" s="20">
        <v>0.18559999999999999</v>
      </c>
      <c r="M60" s="20">
        <v>0.184</v>
      </c>
      <c r="N60" s="20">
        <v>0.182</v>
      </c>
      <c r="O60" s="20">
        <v>0.1810380051384749</v>
      </c>
      <c r="P60" s="20">
        <v>0.18189574348396775</v>
      </c>
      <c r="Q60" s="20">
        <v>0.18212014562767675</v>
      </c>
      <c r="R60" s="20">
        <v>0.18310665353780922</v>
      </c>
      <c r="S60" s="20">
        <v>0.19000187383113101</v>
      </c>
      <c r="T60" s="20">
        <f t="shared" ref="T60:AB60" si="12">+T50/T54</f>
        <v>0.18865204404491315</v>
      </c>
      <c r="U60" s="20">
        <f t="shared" si="12"/>
        <v>0.18513403827510683</v>
      </c>
      <c r="V60" s="20">
        <f t="shared" si="12"/>
        <v>0.18941723863109419</v>
      </c>
      <c r="W60" s="20">
        <f t="shared" si="12"/>
        <v>0.18683589706558204</v>
      </c>
      <c r="X60" s="20">
        <f t="shared" si="12"/>
        <v>0.19082774825749926</v>
      </c>
      <c r="Y60" s="20">
        <f t="shared" si="12"/>
        <v>0.1996980970974398</v>
      </c>
      <c r="Z60" s="20">
        <f t="shared" si="12"/>
        <v>0.20441244498556094</v>
      </c>
      <c r="AA60" s="20">
        <v>0.20676541734231843</v>
      </c>
      <c r="AB60" s="20">
        <f t="shared" si="12"/>
        <v>0.20496800659098088</v>
      </c>
      <c r="AC60" s="363"/>
      <c r="AD60" s="363"/>
      <c r="AE60" s="363"/>
      <c r="AF60" s="363"/>
      <c r="AG60" s="363"/>
      <c r="AH60" s="363"/>
      <c r="AI60" s="363"/>
      <c r="AJ60" s="363"/>
      <c r="AK60" s="363"/>
      <c r="AL60" s="363"/>
      <c r="AM60" s="363"/>
      <c r="AO60" s="307">
        <v>0.214464624905361</v>
      </c>
    </row>
    <row r="61" spans="2:41" ht="12.7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304"/>
      <c r="AD61" s="304"/>
      <c r="AE61" s="304"/>
      <c r="AF61" s="304"/>
      <c r="AG61" s="304"/>
      <c r="AH61" s="304"/>
      <c r="AI61" s="304"/>
      <c r="AJ61" s="304"/>
      <c r="AK61" s="304"/>
      <c r="AL61" s="387"/>
      <c r="AM61" s="387"/>
      <c r="AO61" s="376"/>
    </row>
    <row r="62" spans="2:41" ht="12.75"/>
    <row r="63" spans="2:41" ht="12.75"/>
    <row r="64" spans="2:41" ht="12.75">
      <c r="B64" s="21"/>
    </row>
    <row r="65" ht="12.75"/>
    <row r="66" ht="12.75"/>
  </sheetData>
  <pageMargins left="0" right="0" top="0" bottom="0" header="0.31496062992125984" footer="0.31496062992125984"/>
  <pageSetup paperSize="9" scale="39" fitToHeight="0" orientation="portrait" r:id="rId1"/>
  <ignoredErrors>
    <ignoredError sqref="AF3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006A4E"/>
    <pageSetUpPr fitToPage="1"/>
  </sheetPr>
  <dimension ref="A1:BC397"/>
  <sheetViews>
    <sheetView showGridLines="0" zoomScaleNormal="100" workbookViewId="0">
      <pane xSplit="12" ySplit="16" topLeftCell="AM17" activePane="bottomRight" state="frozen"/>
      <selection activeCell="B5" sqref="B5"/>
      <selection pane="topRight" activeCell="M5" sqref="M5"/>
      <selection pane="bottomLeft" activeCell="B17" sqref="B17"/>
      <selection pane="bottomRight" activeCell="BF21" sqref="BF21"/>
    </sheetView>
  </sheetViews>
  <sheetFormatPr baseColWidth="10" defaultColWidth="11.42578125" defaultRowHeight="12.75" outlineLevelRow="1" outlineLevelCol="1"/>
  <cols>
    <col min="1" max="1" width="27.42578125" style="51" hidden="1" customWidth="1" outlineLevel="1"/>
    <col min="2" max="2" width="55.42578125" customWidth="1" collapsed="1"/>
    <col min="3" max="12" width="11.42578125" hidden="1" customWidth="1" outlineLevel="1"/>
    <col min="13" max="13" width="11.42578125" customWidth="1" collapsed="1"/>
    <col min="14" max="42" width="11.42578125" customWidth="1"/>
    <col min="44" max="44" width="11.42578125" customWidth="1"/>
    <col min="46" max="46" width="11.42578125" customWidth="1"/>
    <col min="54" max="54" width="6.42578125" style="289" customWidth="1"/>
    <col min="55" max="55" width="9.140625" customWidth="1"/>
  </cols>
  <sheetData>
    <row r="1" spans="1:55" s="1" customFormat="1" hidden="1" outlineLevel="1">
      <c r="A1" s="22"/>
      <c r="C1" s="52" t="s">
        <v>74</v>
      </c>
      <c r="D1" s="52" t="s">
        <v>75</v>
      </c>
      <c r="E1" s="52" t="s">
        <v>76</v>
      </c>
      <c r="F1" s="52" t="s">
        <v>77</v>
      </c>
      <c r="G1" s="53">
        <v>42369</v>
      </c>
      <c r="H1" s="52" t="s">
        <v>78</v>
      </c>
      <c r="I1" s="52" t="s">
        <v>79</v>
      </c>
      <c r="J1" s="52" t="s">
        <v>80</v>
      </c>
      <c r="K1" s="52" t="s">
        <v>81</v>
      </c>
      <c r="L1" s="53">
        <v>42735</v>
      </c>
      <c r="M1" s="52" t="s">
        <v>82</v>
      </c>
      <c r="N1" s="52" t="s">
        <v>83</v>
      </c>
      <c r="O1" s="52" t="s">
        <v>84</v>
      </c>
      <c r="P1" s="52" t="s">
        <v>85</v>
      </c>
      <c r="Q1" s="53">
        <v>43100</v>
      </c>
      <c r="R1" s="52" t="s">
        <v>86</v>
      </c>
      <c r="S1" s="52" t="s">
        <v>87</v>
      </c>
      <c r="T1" s="52" t="s">
        <v>88</v>
      </c>
      <c r="U1" s="52" t="s">
        <v>89</v>
      </c>
      <c r="V1" s="53">
        <v>43465</v>
      </c>
      <c r="W1" s="52" t="s">
        <v>90</v>
      </c>
      <c r="X1" s="52" t="s">
        <v>430</v>
      </c>
      <c r="Y1" s="52" t="s">
        <v>431</v>
      </c>
      <c r="Z1" s="52" t="s">
        <v>432</v>
      </c>
      <c r="AA1" s="53">
        <v>43830</v>
      </c>
      <c r="AB1" s="52" t="s">
        <v>433</v>
      </c>
      <c r="AC1" s="52" t="s">
        <v>434</v>
      </c>
      <c r="AD1" s="52" t="s">
        <v>437</v>
      </c>
      <c r="AE1" s="52" t="s">
        <v>438</v>
      </c>
      <c r="AF1" s="53">
        <v>44196</v>
      </c>
      <c r="AG1" s="52" t="s">
        <v>439</v>
      </c>
      <c r="AH1" s="52" t="s">
        <v>441</v>
      </c>
      <c r="AI1" s="52" t="s">
        <v>442</v>
      </c>
      <c r="AJ1" s="52" t="s">
        <v>443</v>
      </c>
      <c r="AK1" s="53">
        <v>44561</v>
      </c>
      <c r="AL1" s="52" t="s">
        <v>444</v>
      </c>
      <c r="AM1" s="52" t="s">
        <v>444</v>
      </c>
      <c r="AN1" s="52" t="s">
        <v>446</v>
      </c>
      <c r="AO1" s="52" t="s">
        <v>446</v>
      </c>
      <c r="AP1" s="52" t="s">
        <v>568</v>
      </c>
      <c r="AQ1" s="52" t="s">
        <v>568</v>
      </c>
      <c r="AR1" s="52" t="s">
        <v>575</v>
      </c>
      <c r="AS1" s="52" t="s">
        <v>575</v>
      </c>
      <c r="AT1" s="53">
        <v>44926</v>
      </c>
      <c r="AU1" s="53">
        <v>44926</v>
      </c>
      <c r="AV1" s="52" t="s">
        <v>597</v>
      </c>
      <c r="AW1" s="52" t="s">
        <v>608</v>
      </c>
      <c r="AX1" s="52" t="s">
        <v>612</v>
      </c>
      <c r="AY1" s="52" t="s">
        <v>617</v>
      </c>
      <c r="AZ1" s="53">
        <v>45291</v>
      </c>
      <c r="BA1" s="52" t="s">
        <v>624</v>
      </c>
      <c r="BB1" s="126"/>
      <c r="BC1" s="400" t="s">
        <v>91</v>
      </c>
    </row>
    <row r="2" spans="1:55" s="1" customFormat="1" ht="13.35" hidden="1" customHeight="1" outlineLevel="1">
      <c r="A2" s="22"/>
      <c r="C2" s="54" t="str">
        <f>LEFT(C$1,3)&amp;RIGHT(C$1,2)&amp;"_"&amp;$3:$3</f>
        <v>T1-15_Stated</v>
      </c>
      <c r="D2" s="54" t="str">
        <f>LEFT(D$1,3)&amp;RIGHT(D$1,2)&amp;"_"&amp;$3:$3</f>
        <v>T2-15_Stated</v>
      </c>
      <c r="E2" s="54" t="str">
        <f>LEFT(E$1,3)&amp;RIGHT(E$1,2)&amp;"_"&amp;$3:$3</f>
        <v>T3-15_Stated</v>
      </c>
      <c r="F2" s="54" t="str">
        <f>LEFT(F$1,3)&amp;RIGHT(F$1,2)&amp;"_"&amp;$3:$3</f>
        <v>T4-15_Stated</v>
      </c>
      <c r="G2" s="54"/>
      <c r="H2" s="54" t="str">
        <f>LEFT(H$1,3)&amp;RIGHT(H$1,2)&amp;"_"&amp;$3:$3</f>
        <v>T1-16_Stated</v>
      </c>
      <c r="I2" s="54" t="str">
        <f>LEFT(I$1,3)&amp;RIGHT(I$1,2)&amp;"_"&amp;$3:$3</f>
        <v>T2-16_Stated</v>
      </c>
      <c r="J2" s="54" t="str">
        <f>LEFT(J$1,3)&amp;RIGHT(J$1,2)&amp;"_"&amp;$3:$3</f>
        <v>T3-16_Stated</v>
      </c>
      <c r="K2" s="54" t="str">
        <f>LEFT(K$1,3)&amp;RIGHT(K$1,2)&amp;"_"&amp;$3:$3</f>
        <v>T4-16_Stated</v>
      </c>
      <c r="L2" s="53"/>
      <c r="M2" s="54" t="s">
        <v>457</v>
      </c>
      <c r="N2" s="54" t="s">
        <v>458</v>
      </c>
      <c r="O2" s="54" t="s">
        <v>459</v>
      </c>
      <c r="P2" s="54" t="s">
        <v>460</v>
      </c>
      <c r="Q2" s="54"/>
      <c r="R2" s="54" t="s">
        <v>462</v>
      </c>
      <c r="S2" s="54" t="s">
        <v>463</v>
      </c>
      <c r="T2" s="54" t="s">
        <v>464</v>
      </c>
      <c r="U2" s="54" t="s">
        <v>465</v>
      </c>
      <c r="V2" s="54"/>
      <c r="W2" s="54" t="s">
        <v>467</v>
      </c>
      <c r="X2" s="54" t="s">
        <v>468</v>
      </c>
      <c r="Y2" s="54" t="s">
        <v>469</v>
      </c>
      <c r="Z2" s="54" t="s">
        <v>470</v>
      </c>
      <c r="AA2" s="54"/>
      <c r="AB2" s="54" t="s">
        <v>472</v>
      </c>
      <c r="AC2" s="54" t="s">
        <v>473</v>
      </c>
      <c r="AD2" s="54" t="s">
        <v>474</v>
      </c>
      <c r="AE2" s="54" t="s">
        <v>475</v>
      </c>
      <c r="AF2" s="54"/>
      <c r="AG2" s="54" t="s">
        <v>477</v>
      </c>
      <c r="AH2" s="54" t="s">
        <v>478</v>
      </c>
      <c r="AI2" s="54" t="s">
        <v>479</v>
      </c>
      <c r="AJ2" s="54" t="s">
        <v>480</v>
      </c>
      <c r="AK2" s="54"/>
      <c r="AL2" s="54" t="s">
        <v>482</v>
      </c>
      <c r="AM2" s="54" t="s">
        <v>482</v>
      </c>
      <c r="AN2" s="54" t="s">
        <v>569</v>
      </c>
      <c r="AO2" s="54" t="s">
        <v>569</v>
      </c>
      <c r="AP2" s="54" t="s">
        <v>573</v>
      </c>
      <c r="AQ2" s="54" t="str">
        <f>LEFT(AQ$1,3)&amp;RIGHT(AQ$1,2)&amp;"_"&amp;$3:$3</f>
        <v>T3-22_Stated</v>
      </c>
      <c r="AR2" s="54" t="str">
        <f>LEFT(AR$1,3)&amp;RIGHT(AR$1,2)&amp;"_"&amp;$3:$3</f>
        <v>T4-22_Stated</v>
      </c>
      <c r="AS2" s="54" t="str">
        <f>LEFT(AS$1,3)&amp;RIGHT(AS$1,2)&amp;"_"&amp;$3:$3</f>
        <v>T4-22_Stated</v>
      </c>
      <c r="AT2" s="54"/>
      <c r="AU2" s="53" t="s">
        <v>578</v>
      </c>
      <c r="AV2" s="54" t="s">
        <v>604</v>
      </c>
      <c r="AW2" s="54" t="s">
        <v>613</v>
      </c>
      <c r="AX2" s="54" t="s">
        <v>618</v>
      </c>
      <c r="AY2" s="54" t="s">
        <v>625</v>
      </c>
      <c r="AZ2" s="54"/>
      <c r="BA2" s="54" t="str">
        <f>LEFT(BA$1,3)&amp;RIGHT(BA$1,2)&amp;"_"&amp;$3:$3</f>
        <v>T1-24_Stated</v>
      </c>
      <c r="BB2" s="126"/>
      <c r="BC2" s="401" t="s">
        <v>92</v>
      </c>
    </row>
    <row r="3" spans="1:55" s="1" customFormat="1" ht="13.35" hidden="1" customHeight="1" outlineLevel="1">
      <c r="A3" s="22"/>
      <c r="B3" s="23" t="s">
        <v>21</v>
      </c>
      <c r="C3" s="55" t="str">
        <f t="shared" ref="C3:BA3" si="0">$B$3</f>
        <v>Stated</v>
      </c>
      <c r="D3" s="55" t="str">
        <f t="shared" si="0"/>
        <v>Stated</v>
      </c>
      <c r="E3" s="55" t="str">
        <f t="shared" si="0"/>
        <v>Stated</v>
      </c>
      <c r="F3" s="55" t="str">
        <f t="shared" si="0"/>
        <v>Stated</v>
      </c>
      <c r="G3" s="55" t="str">
        <f t="shared" si="0"/>
        <v>Stated</v>
      </c>
      <c r="H3" s="55" t="str">
        <f t="shared" si="0"/>
        <v>Stated</v>
      </c>
      <c r="I3" s="55" t="str">
        <f t="shared" si="0"/>
        <v>Stated</v>
      </c>
      <c r="J3" s="55" t="str">
        <f t="shared" si="0"/>
        <v>Stated</v>
      </c>
      <c r="K3" s="55" t="str">
        <f t="shared" si="0"/>
        <v>Stated</v>
      </c>
      <c r="L3" s="55" t="str">
        <f t="shared" si="0"/>
        <v>Stated</v>
      </c>
      <c r="M3" s="55" t="s">
        <v>21</v>
      </c>
      <c r="N3" s="55" t="s">
        <v>21</v>
      </c>
      <c r="O3" s="55" t="s">
        <v>21</v>
      </c>
      <c r="P3" s="55" t="s">
        <v>21</v>
      </c>
      <c r="Q3" s="55" t="s">
        <v>21</v>
      </c>
      <c r="R3" s="55" t="s">
        <v>21</v>
      </c>
      <c r="S3" s="55" t="s">
        <v>21</v>
      </c>
      <c r="T3" s="55" t="s">
        <v>21</v>
      </c>
      <c r="U3" s="55" t="s">
        <v>21</v>
      </c>
      <c r="V3" s="55" t="s">
        <v>21</v>
      </c>
      <c r="W3" s="55" t="s">
        <v>21</v>
      </c>
      <c r="X3" s="55" t="s">
        <v>21</v>
      </c>
      <c r="Y3" s="55" t="s">
        <v>21</v>
      </c>
      <c r="Z3" s="55" t="s">
        <v>21</v>
      </c>
      <c r="AA3" s="55" t="s">
        <v>21</v>
      </c>
      <c r="AB3" s="55" t="s">
        <v>21</v>
      </c>
      <c r="AC3" s="55" t="s">
        <v>21</v>
      </c>
      <c r="AD3" s="55" t="s">
        <v>21</v>
      </c>
      <c r="AE3" s="55" t="s">
        <v>21</v>
      </c>
      <c r="AF3" s="55" t="s">
        <v>21</v>
      </c>
      <c r="AG3" s="55" t="s">
        <v>21</v>
      </c>
      <c r="AH3" s="55" t="s">
        <v>21</v>
      </c>
      <c r="AI3" s="55" t="s">
        <v>21</v>
      </c>
      <c r="AJ3" s="55" t="s">
        <v>21</v>
      </c>
      <c r="AK3" s="55" t="s">
        <v>21</v>
      </c>
      <c r="AL3" s="55" t="s">
        <v>21</v>
      </c>
      <c r="AM3" s="55" t="s">
        <v>21</v>
      </c>
      <c r="AN3" s="55" t="s">
        <v>21</v>
      </c>
      <c r="AO3" s="55" t="s">
        <v>21</v>
      </c>
      <c r="AP3" s="55" t="s">
        <v>21</v>
      </c>
      <c r="AQ3" s="55" t="str">
        <f t="shared" si="0"/>
        <v>Stated</v>
      </c>
      <c r="AR3" s="55" t="str">
        <f t="shared" si="0"/>
        <v>Stated</v>
      </c>
      <c r="AS3" s="55" t="str">
        <f t="shared" si="0"/>
        <v>Stated</v>
      </c>
      <c r="AT3" s="55" t="str">
        <f t="shared" si="0"/>
        <v>Stated</v>
      </c>
      <c r="AU3" s="55" t="s">
        <v>21</v>
      </c>
      <c r="AV3" s="55" t="s">
        <v>21</v>
      </c>
      <c r="AW3" s="55" t="s">
        <v>21</v>
      </c>
      <c r="AX3" s="55" t="s">
        <v>21</v>
      </c>
      <c r="AY3" s="55" t="s">
        <v>21</v>
      </c>
      <c r="AZ3" s="55" t="s">
        <v>21</v>
      </c>
      <c r="BA3" s="55" t="str">
        <f t="shared" si="0"/>
        <v>Stated</v>
      </c>
      <c r="BB3" s="127"/>
      <c r="BC3" s="401" t="s">
        <v>93</v>
      </c>
    </row>
    <row r="4" spans="1:55" s="1" customFormat="1" ht="13.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130"/>
      <c r="BC4" s="344" t="s">
        <v>94</v>
      </c>
    </row>
    <row r="5" spans="1:55" s="1" customFormat="1" ht="13.35" customHeight="1" collapsed="1">
      <c r="A5" s="22"/>
      <c r="BB5" s="132"/>
      <c r="BC5" s="6"/>
    </row>
    <row r="6" spans="1:55" s="1" customFormat="1">
      <c r="A6" s="22"/>
      <c r="C6"/>
      <c r="BB6" s="132"/>
      <c r="BC6" s="6"/>
    </row>
    <row r="7" spans="1:55" s="1" customFormat="1" ht="12.75" customHeight="1">
      <c r="A7" s="22"/>
      <c r="C7"/>
      <c r="BB7" s="132"/>
      <c r="BC7" s="6"/>
    </row>
    <row r="8" spans="1:55" s="1" customFormat="1" ht="12.75" customHeight="1">
      <c r="A8" s="22"/>
      <c r="C8"/>
      <c r="BB8" s="132"/>
      <c r="BC8" s="6"/>
    </row>
    <row r="9" spans="1:55" s="1" customFormat="1" ht="13.35" customHeight="1">
      <c r="A9" s="22"/>
      <c r="C9"/>
      <c r="BB9" s="132"/>
      <c r="BC9" s="6"/>
    </row>
    <row r="10" spans="1:55" s="1" customFormat="1" ht="13.35" customHeight="1">
      <c r="A10" s="22"/>
      <c r="BB10" s="132"/>
      <c r="BC10" s="6"/>
    </row>
    <row r="11" spans="1:55" s="1" customFormat="1" ht="13.35" customHeight="1">
      <c r="A11" s="22"/>
      <c r="BB11" s="132"/>
      <c r="BC11" s="6"/>
    </row>
    <row r="12" spans="1:55" s="1" customFormat="1" ht="19.5">
      <c r="A12" s="22"/>
      <c r="B12" s="2" t="s">
        <v>22</v>
      </c>
      <c r="BB12" s="132"/>
      <c r="BC12" s="6"/>
    </row>
    <row r="13" spans="1:55" s="1" customFormat="1">
      <c r="A13" s="22"/>
      <c r="BB13" s="132"/>
      <c r="BC13" s="6"/>
    </row>
    <row r="14" spans="1:55" s="1" customFormat="1" ht="16.5" thickBot="1">
      <c r="A14" s="22"/>
      <c r="B14" s="24"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32"/>
      <c r="BC14" s="469"/>
    </row>
    <row r="15" spans="1:55">
      <c r="A15" s="22"/>
      <c r="B15" s="1"/>
      <c r="AM15" s="58" t="s">
        <v>596</v>
      </c>
      <c r="AO15" s="58" t="s">
        <v>596</v>
      </c>
      <c r="AQ15" s="58" t="s">
        <v>596</v>
      </c>
      <c r="AS15" s="58" t="s">
        <v>596</v>
      </c>
      <c r="AU15" s="58" t="s">
        <v>596</v>
      </c>
      <c r="BB15" s="132"/>
      <c r="BC15" s="341"/>
    </row>
    <row r="16" spans="1:55" ht="25.5">
      <c r="A16" s="22"/>
      <c r="B16" s="25" t="s">
        <v>24</v>
      </c>
      <c r="C16" s="57" t="str">
        <f>SUBSTITUTE(SUBSTITUTE($1:$1,"T","Q"),"-20","-")&amp;"
"&amp;$3:$3</f>
        <v>Q1-15
Stated</v>
      </c>
      <c r="D16" s="58" t="str">
        <f>SUBSTITUTE(SUBSTITUTE($1:$1,"T","Q"),"-20","-")&amp;"
"&amp;$3:$3</f>
        <v>Q2-15
Stated</v>
      </c>
      <c r="E16" s="58" t="str">
        <f>SUBSTITUTE(SUBSTITUTE($1:$1,"T","Q"),"-20","-")&amp;"
"&amp;$3:$3</f>
        <v>Q3-15
Stated</v>
      </c>
      <c r="F16" s="58" t="str">
        <f>SUBSTITUTE(SUBSTITUTE($1:$1,"T","Q"),"-20","-")&amp;"
"&amp;$3:$3</f>
        <v>Q4-15
Stated</v>
      </c>
      <c r="G16" s="58" t="str">
        <f>INDEX($BC$1:$BC$4,MONTH($1:$1)/3,1)&amp;RIGHT(YEAR($1:$1),2)&amp;"
"&amp;$3:$3</f>
        <v>FY-2015
Stated</v>
      </c>
      <c r="H16" s="58" t="str">
        <f>SUBSTITUTE(SUBSTITUTE($1:$1,"T","Q"),"-20","-")&amp;"
"&amp;$3:$3</f>
        <v>Q1-16
Stated</v>
      </c>
      <c r="I16" s="58" t="str">
        <f>SUBSTITUTE(SUBSTITUTE($1:$1,"T","Q"),"-20","-")&amp;"
"&amp;$3:$3</f>
        <v>Q2-16
Stated</v>
      </c>
      <c r="J16" s="58" t="str">
        <f>SUBSTITUTE(SUBSTITUTE($1:$1,"T","Q"),"-20","-")&amp;"
"&amp;$3:$3</f>
        <v>Q3-16
Stated</v>
      </c>
      <c r="K16" s="58" t="str">
        <f>SUBSTITUTE(SUBSTITUTE($1:$1,"T","Q"),"-20","-")&amp;"
"&amp;$3:$3</f>
        <v>Q4-16
Stated</v>
      </c>
      <c r="L16" s="58" t="str">
        <f>INDEX($BC$1:$BC$4,MONTH($1:$1)/3,1)&amp;RIGHT(YEAR($1:$1),2)&amp;"
"&amp;$3:$3</f>
        <v>FY-2016
Stated</v>
      </c>
      <c r="M16" s="58" t="s">
        <v>488</v>
      </c>
      <c r="N16" s="58" t="s">
        <v>489</v>
      </c>
      <c r="O16" s="58" t="s">
        <v>490</v>
      </c>
      <c r="P16" s="58" t="s">
        <v>491</v>
      </c>
      <c r="Q16" s="58" t="s">
        <v>492</v>
      </c>
      <c r="R16" s="58" t="s">
        <v>493</v>
      </c>
      <c r="S16" s="58" t="s">
        <v>494</v>
      </c>
      <c r="T16" s="58" t="s">
        <v>495</v>
      </c>
      <c r="U16" s="58" t="s">
        <v>496</v>
      </c>
      <c r="V16" s="58" t="s">
        <v>497</v>
      </c>
      <c r="W16" s="58" t="s">
        <v>498</v>
      </c>
      <c r="X16" s="58" t="s">
        <v>499</v>
      </c>
      <c r="Y16" s="58" t="s">
        <v>500</v>
      </c>
      <c r="Z16" s="58" t="s">
        <v>501</v>
      </c>
      <c r="AA16" s="58" t="s">
        <v>502</v>
      </c>
      <c r="AB16" s="58" t="s">
        <v>503</v>
      </c>
      <c r="AC16" s="58" t="s">
        <v>504</v>
      </c>
      <c r="AD16" s="58" t="s">
        <v>505</v>
      </c>
      <c r="AE16" s="58" t="s">
        <v>506</v>
      </c>
      <c r="AF16" s="58" t="s">
        <v>507</v>
      </c>
      <c r="AG16" s="58" t="s">
        <v>508</v>
      </c>
      <c r="AH16" s="58" t="s">
        <v>509</v>
      </c>
      <c r="AI16" s="58" t="s">
        <v>510</v>
      </c>
      <c r="AJ16" s="58" t="s">
        <v>511</v>
      </c>
      <c r="AK16" s="58" t="s">
        <v>512</v>
      </c>
      <c r="AL16" s="58" t="s">
        <v>513</v>
      </c>
      <c r="AM16" s="58" t="s">
        <v>513</v>
      </c>
      <c r="AN16" s="58" t="s">
        <v>570</v>
      </c>
      <c r="AO16" s="58" t="s">
        <v>570</v>
      </c>
      <c r="AP16" s="58" t="s">
        <v>574</v>
      </c>
      <c r="AQ16" s="58" t="str">
        <f>SUBSTITUTE(SUBSTITUTE($1:$1,"T","Q"),"-20","-")&amp;"
"&amp;$3:$3</f>
        <v>Q3-22
Stated</v>
      </c>
      <c r="AR16" s="58" t="str">
        <f>SUBSTITUTE(SUBSTITUTE($1:$1,"T","Q"),"-20","-")&amp;"
"&amp;$3:$3</f>
        <v>Q4-22
Stated</v>
      </c>
      <c r="AS16" s="58" t="s">
        <v>599</v>
      </c>
      <c r="AT16" s="58" t="str">
        <f>INDEX($BC$1:$BC$4,MONTH($1:$1)/3,1)&amp;RIGHT(YEAR($1:$1),2)&amp;"
"&amp;$3:$3</f>
        <v>FY-2022
Stated</v>
      </c>
      <c r="AU16" s="58" t="s">
        <v>610</v>
      </c>
      <c r="AV16" s="58" t="s">
        <v>605</v>
      </c>
      <c r="AW16" s="58" t="s">
        <v>614</v>
      </c>
      <c r="AX16" s="58" t="s">
        <v>619</v>
      </c>
      <c r="AY16" s="58" t="s">
        <v>626</v>
      </c>
      <c r="AZ16" s="58" t="s">
        <v>627</v>
      </c>
      <c r="BA16" s="58" t="str">
        <f>SUBSTITUTE(SUBSTITUTE($1:$1,"T","Q"),"-20","-")&amp;"
"&amp;$3:$3</f>
        <v>Q1-24
Stated</v>
      </c>
      <c r="BB16" s="132"/>
      <c r="BC16" s="370" t="str">
        <f>LEFT($AV:$AV,2)&amp;"/"&amp;LEFT(BA:BA,2)</f>
        <v>Q1/Q1</v>
      </c>
    </row>
    <row r="17" spans="1:55">
      <c r="A17" s="22"/>
      <c r="B17" s="26"/>
      <c r="BB17" s="132"/>
      <c r="BC17" s="341"/>
    </row>
    <row r="18" spans="1:55">
      <c r="A18" s="27" t="s">
        <v>25</v>
      </c>
      <c r="B18" s="28" t="s">
        <v>26</v>
      </c>
      <c r="C18" s="60">
        <v>8035</v>
      </c>
      <c r="D18" s="60">
        <v>8257</v>
      </c>
      <c r="E18" s="60">
        <v>7513</v>
      </c>
      <c r="F18" s="60">
        <v>8031</v>
      </c>
      <c r="G18" s="61">
        <f>C18+D18+E18+F18</f>
        <v>31836</v>
      </c>
      <c r="H18" s="74">
        <v>7158.4562680261597</v>
      </c>
      <c r="I18" s="74">
        <v>8266.7430446650797</v>
      </c>
      <c r="J18" s="74">
        <v>7098.6656842882003</v>
      </c>
      <c r="K18" s="74">
        <v>7903.7149944030398</v>
      </c>
      <c r="L18" s="61">
        <f>H18+I18+J18+K18</f>
        <v>30427.579991382478</v>
      </c>
      <c r="M18" s="74">
        <v>8248.7929046788995</v>
      </c>
      <c r="N18" s="74">
        <v>7928.04258626722</v>
      </c>
      <c r="O18" s="74">
        <v>7885.4988711698597</v>
      </c>
      <c r="P18" s="74">
        <v>8045.4382787494897</v>
      </c>
      <c r="Q18" s="61">
        <v>32107.772640865471</v>
      </c>
      <c r="R18" s="74">
        <v>8258.0863045374208</v>
      </c>
      <c r="S18" s="74">
        <v>8427.8462735723497</v>
      </c>
      <c r="T18" s="74">
        <v>8042.8890295546098</v>
      </c>
      <c r="U18" s="74">
        <v>8110.02338254592</v>
      </c>
      <c r="V18" s="61">
        <v>32838.844990210302</v>
      </c>
      <c r="W18" s="74">
        <v>8196.2652259700408</v>
      </c>
      <c r="X18" s="74">
        <v>8485.3586419535095</v>
      </c>
      <c r="Y18" s="74">
        <v>8216.2552567750899</v>
      </c>
      <c r="Z18" s="74">
        <v>8399.2863064227404</v>
      </c>
      <c r="AA18" s="61">
        <v>33297.165431121379</v>
      </c>
      <c r="AB18" s="74">
        <v>8366.2490374429508</v>
      </c>
      <c r="AC18" s="74">
        <v>8095.6660626521098</v>
      </c>
      <c r="AD18" s="74">
        <v>8468.3805236799399</v>
      </c>
      <c r="AE18" s="74">
        <v>8665.4086943929597</v>
      </c>
      <c r="AF18" s="61">
        <v>33595.704318167955</v>
      </c>
      <c r="AG18" s="74">
        <v>9049.3517780648799</v>
      </c>
      <c r="AH18" s="74">
        <v>9303.8859012127996</v>
      </c>
      <c r="AI18" s="74">
        <v>8968.5791126428594</v>
      </c>
      <c r="AJ18" s="74">
        <v>9499.9726108622399</v>
      </c>
      <c r="AK18" s="61">
        <v>36821.789402782779</v>
      </c>
      <c r="AL18" s="74">
        <v>9680.1556994717394</v>
      </c>
      <c r="AM18" s="74">
        <v>8881.6994464441595</v>
      </c>
      <c r="AN18" s="74">
        <v>10121.161526297101</v>
      </c>
      <c r="AO18" s="74">
        <v>8848.5783266280414</v>
      </c>
      <c r="AP18" s="74">
        <v>8926.9849495101498</v>
      </c>
      <c r="AQ18" s="355">
        <v>8222.3401875060008</v>
      </c>
      <c r="AR18" s="74">
        <v>8851.7182855471983</v>
      </c>
      <c r="AS18" s="355">
        <f>AU18-AM18-AO18-AQ18</f>
        <v>8851.7182855471983</v>
      </c>
      <c r="AT18" s="61">
        <v>38162.288110650086</v>
      </c>
      <c r="AU18" s="61">
        <v>34804.3362461254</v>
      </c>
      <c r="AV18" s="74">
        <v>8927.0189539807998</v>
      </c>
      <c r="AW18" s="74">
        <v>9546.4385688003495</v>
      </c>
      <c r="AX18" s="74">
        <v>9249.0268756382102</v>
      </c>
      <c r="AY18" s="74">
        <v>8769.3402036487005</v>
      </c>
      <c r="AZ18" s="61">
        <v>36491.82460206806</v>
      </c>
      <c r="BA18" s="74">
        <v>9524.64017035904</v>
      </c>
      <c r="BB18" s="132"/>
      <c r="BC18" s="165">
        <f>IF(ISERROR($BA18/AV18),"ns",IF($BA18/AV18&gt;200%,"x"&amp;(ROUND($BA18/AV18,1)),IF($BA18/AV18&lt;0,"ns",$BA18/AV18-1)))</f>
        <v>6.6945216478088154E-2</v>
      </c>
    </row>
    <row r="19" spans="1:55">
      <c r="A19" s="27" t="s">
        <v>27</v>
      </c>
      <c r="B19" s="29" t="s">
        <v>28</v>
      </c>
      <c r="C19" s="62">
        <v>-5330</v>
      </c>
      <c r="D19" s="62">
        <v>-4806</v>
      </c>
      <c r="E19" s="62">
        <v>-4728</v>
      </c>
      <c r="F19" s="62">
        <v>-4971</v>
      </c>
      <c r="G19" s="63">
        <f t="shared" ref="G19:G30" si="1">C19+D19+E19+F19</f>
        <v>-19835</v>
      </c>
      <c r="H19" s="62">
        <v>-5359.7387207114298</v>
      </c>
      <c r="I19" s="62">
        <v>-4969.0949185545896</v>
      </c>
      <c r="J19" s="62">
        <v>-4710.0582205954297</v>
      </c>
      <c r="K19" s="62">
        <v>-5187.4123741671501</v>
      </c>
      <c r="L19" s="63">
        <f t="shared" ref="L19:L30" si="2">H19+I19+J19+K19</f>
        <v>-20226.304234028601</v>
      </c>
      <c r="M19" s="62">
        <v>-5479.7201212937198</v>
      </c>
      <c r="N19" s="62">
        <v>-4998.0899054619003</v>
      </c>
      <c r="O19" s="62">
        <v>-4974.12098222238</v>
      </c>
      <c r="P19" s="62">
        <v>-5459.2522867206098</v>
      </c>
      <c r="Q19" s="63">
        <v>-20911.183295698611</v>
      </c>
      <c r="R19" s="62">
        <v>-5702.0617689092896</v>
      </c>
      <c r="S19" s="62">
        <v>-5170.5910414373002</v>
      </c>
      <c r="T19" s="62">
        <v>-5102.4996566979098</v>
      </c>
      <c r="U19" s="62">
        <v>-5478.2218548190804</v>
      </c>
      <c r="V19" s="63">
        <v>-21453.374321863579</v>
      </c>
      <c r="W19" s="62">
        <v>-5699.1846701947998</v>
      </c>
      <c r="X19" s="62">
        <v>-5311.6958708443599</v>
      </c>
      <c r="Y19" s="62">
        <v>-5219.5579934487196</v>
      </c>
      <c r="Z19" s="62">
        <v>-5581.7400762304396</v>
      </c>
      <c r="AA19" s="63">
        <v>-21812.178610718318</v>
      </c>
      <c r="AB19" s="62">
        <v>-6002.9010740863296</v>
      </c>
      <c r="AC19" s="62">
        <v>-5142.8871438753104</v>
      </c>
      <c r="AD19" s="62">
        <v>-5096.2462407922203</v>
      </c>
      <c r="AE19" s="62">
        <v>-5585.4119993513305</v>
      </c>
      <c r="AF19" s="63">
        <v>-21827.446458105191</v>
      </c>
      <c r="AG19" s="62">
        <v>-5971.6020809685897</v>
      </c>
      <c r="AH19" s="62">
        <v>-5547.9410236769399</v>
      </c>
      <c r="AI19" s="62">
        <v>-5452.4541833165404</v>
      </c>
      <c r="AJ19" s="62">
        <v>-6108.6727709483002</v>
      </c>
      <c r="AK19" s="63">
        <v>-23080.670058910371</v>
      </c>
      <c r="AL19" s="62">
        <v>-6705.0586054958203</v>
      </c>
      <c r="AM19" s="62">
        <v>-5876.9736054958303</v>
      </c>
      <c r="AN19" s="62">
        <v>-5894.5352786711101</v>
      </c>
      <c r="AO19" s="62">
        <v>-5003.6684808483706</v>
      </c>
      <c r="AP19" s="62">
        <v>-5689.10374645714</v>
      </c>
      <c r="AQ19" s="356">
        <v>-4942.5655442798998</v>
      </c>
      <c r="AR19" s="62">
        <v>-5283.3834843611967</v>
      </c>
      <c r="AS19" s="356">
        <f t="shared" ref="AS19:AS32" si="3">AU19-AM19-AO19-AQ19</f>
        <v>-5283.3834843611985</v>
      </c>
      <c r="AT19" s="63">
        <v>-24453.082478260509</v>
      </c>
      <c r="AU19" s="63">
        <v>-21106.591114985298</v>
      </c>
      <c r="AV19" s="62">
        <v>-5909.4021207531496</v>
      </c>
      <c r="AW19" s="62">
        <v>-5227.0587784043601</v>
      </c>
      <c r="AX19" s="62">
        <v>-5265.4639129617799</v>
      </c>
      <c r="AY19" s="62">
        <v>-5681.5871435193503</v>
      </c>
      <c r="AZ19" s="63">
        <v>-22083.511955638642</v>
      </c>
      <c r="BA19" s="62">
        <v>-5588.5205404921098</v>
      </c>
      <c r="BB19"/>
      <c r="BC19" s="165">
        <f t="shared" ref="BC19:BC32" si="4">IF(ISERROR($BA19/AV19),"ns",IF($BA19/AV19&gt;200%,"x"&amp;(ROUND($BA19/AV19,1)),IF($BA19/AV19&lt;0,"ns",$BA19/AV19-1)))</f>
        <v>-5.4300176854463866E-2</v>
      </c>
    </row>
    <row r="20" spans="1:55">
      <c r="A20" s="30" t="s">
        <v>29</v>
      </c>
      <c r="B20" s="31" t="s">
        <v>30</v>
      </c>
      <c r="C20" s="64">
        <v>0</v>
      </c>
      <c r="D20" s="64">
        <v>0</v>
      </c>
      <c r="E20" s="64">
        <v>0</v>
      </c>
      <c r="F20" s="64">
        <v>0</v>
      </c>
      <c r="G20" s="65">
        <f t="shared" si="1"/>
        <v>0</v>
      </c>
      <c r="H20" s="64">
        <v>-232.01</v>
      </c>
      <c r="I20" s="64">
        <v>-49.949999999999989</v>
      </c>
      <c r="J20" s="64">
        <v>0</v>
      </c>
      <c r="K20" s="64">
        <v>0</v>
      </c>
      <c r="L20" s="65">
        <f t="shared" si="2"/>
        <v>-281.95999999999998</v>
      </c>
      <c r="M20" s="64">
        <v>-273.7753019184301</v>
      </c>
      <c r="N20" s="64">
        <v>-12.364698081569857</v>
      </c>
      <c r="O20" s="64">
        <v>0</v>
      </c>
      <c r="P20" s="64">
        <v>0</v>
      </c>
      <c r="Q20" s="65">
        <v>-286.14</v>
      </c>
      <c r="R20" s="64">
        <v>-359.35256387412971</v>
      </c>
      <c r="S20" s="64">
        <v>-29.921374726370459</v>
      </c>
      <c r="T20" s="64">
        <v>0</v>
      </c>
      <c r="U20" s="64">
        <v>0</v>
      </c>
      <c r="V20" s="65">
        <v>-389.27393860050017</v>
      </c>
      <c r="W20" s="64">
        <v>-421.99900396668568</v>
      </c>
      <c r="X20" s="64">
        <v>-3.8986711717985081</v>
      </c>
      <c r="Y20" s="64">
        <v>0</v>
      </c>
      <c r="Z20" s="64">
        <v>0</v>
      </c>
      <c r="AA20" s="65">
        <v>-425.8976751384842</v>
      </c>
      <c r="AB20" s="64">
        <v>-454.42877207942445</v>
      </c>
      <c r="AC20" s="64">
        <v>-107.11822424559915</v>
      </c>
      <c r="AD20" s="64">
        <v>0</v>
      </c>
      <c r="AE20" s="64">
        <v>0</v>
      </c>
      <c r="AF20" s="65">
        <v>-561.54699632502366</v>
      </c>
      <c r="AG20" s="64">
        <v>-467.01716979546256</v>
      </c>
      <c r="AH20" s="64">
        <v>-11.835725846015997</v>
      </c>
      <c r="AI20" s="64">
        <v>0</v>
      </c>
      <c r="AJ20" s="64">
        <v>0</v>
      </c>
      <c r="AK20" s="65">
        <v>-478.85289564147854</v>
      </c>
      <c r="AL20" s="64">
        <v>-794.49337445477931</v>
      </c>
      <c r="AM20" s="64">
        <v>-794.49337445477931</v>
      </c>
      <c r="AN20" s="64">
        <v>-8.1081371843511363</v>
      </c>
      <c r="AO20" s="64">
        <v>-8.1081371843511079</v>
      </c>
      <c r="AP20" s="64">
        <v>0</v>
      </c>
      <c r="AQ20" s="357">
        <v>0</v>
      </c>
      <c r="AR20" s="64">
        <v>0</v>
      </c>
      <c r="AS20" s="357">
        <f t="shared" si="3"/>
        <v>0</v>
      </c>
      <c r="AT20" s="65">
        <v>-802.60151163913042</v>
      </c>
      <c r="AU20" s="65">
        <v>-802.60151163913042</v>
      </c>
      <c r="AV20" s="64">
        <v>-625.86224216409096</v>
      </c>
      <c r="AW20" s="64">
        <v>5.9899645940909121</v>
      </c>
      <c r="AX20" s="64">
        <v>0</v>
      </c>
      <c r="AY20" s="64">
        <v>0</v>
      </c>
      <c r="AZ20" s="65">
        <v>-619.87227757000005</v>
      </c>
      <c r="BA20" s="64">
        <v>0</v>
      </c>
      <c r="BB20"/>
      <c r="BC20" s="165">
        <f t="shared" si="4"/>
        <v>-1</v>
      </c>
    </row>
    <row r="21" spans="1:55">
      <c r="A21" s="32" t="s">
        <v>31</v>
      </c>
      <c r="B21" s="28" t="s">
        <v>32</v>
      </c>
      <c r="C21" s="60">
        <v>2705</v>
      </c>
      <c r="D21" s="60">
        <v>3451</v>
      </c>
      <c r="E21" s="60">
        <v>2785</v>
      </c>
      <c r="F21" s="60">
        <v>3060</v>
      </c>
      <c r="G21" s="61">
        <f t="shared" si="1"/>
        <v>12001</v>
      </c>
      <c r="H21" s="60">
        <v>1798.7175473147299</v>
      </c>
      <c r="I21" s="60">
        <v>3297.64812611049</v>
      </c>
      <c r="J21" s="60">
        <v>2388.6074636927701</v>
      </c>
      <c r="K21" s="60">
        <v>2716.3026202358901</v>
      </c>
      <c r="L21" s="61">
        <f t="shared" si="2"/>
        <v>10201.27575735388</v>
      </c>
      <c r="M21" s="60">
        <v>2769.0727833851702</v>
      </c>
      <c r="N21" s="60">
        <v>2929.9526808053201</v>
      </c>
      <c r="O21" s="60">
        <v>2911.3778889474802</v>
      </c>
      <c r="P21" s="60">
        <v>2586.1859920288798</v>
      </c>
      <c r="Q21" s="61">
        <v>11196.589345166849</v>
      </c>
      <c r="R21" s="60">
        <v>2556.0245356281298</v>
      </c>
      <c r="S21" s="60">
        <v>3257.2552321350599</v>
      </c>
      <c r="T21" s="60">
        <v>2940.38937285668</v>
      </c>
      <c r="U21" s="60">
        <v>2631.80152772682</v>
      </c>
      <c r="V21" s="61">
        <v>11385.47066834669</v>
      </c>
      <c r="W21" s="60">
        <v>2497.0805557752301</v>
      </c>
      <c r="X21" s="60">
        <v>3173.6627711091401</v>
      </c>
      <c r="Y21" s="60">
        <v>2996.6972633263699</v>
      </c>
      <c r="Z21" s="60">
        <v>2817.5462301922998</v>
      </c>
      <c r="AA21" s="61">
        <v>11484.986820403041</v>
      </c>
      <c r="AB21" s="60">
        <v>2363.3479633566199</v>
      </c>
      <c r="AC21" s="60">
        <v>2952.7789187767999</v>
      </c>
      <c r="AD21" s="60">
        <v>3372.13428288772</v>
      </c>
      <c r="AE21" s="60">
        <v>3079.9966950416301</v>
      </c>
      <c r="AF21" s="61">
        <v>11768.257860062771</v>
      </c>
      <c r="AG21" s="60">
        <v>3077.7496970962902</v>
      </c>
      <c r="AH21" s="60">
        <v>3755.9448775358601</v>
      </c>
      <c r="AI21" s="60">
        <v>3516.1249293263099</v>
      </c>
      <c r="AJ21" s="60">
        <v>3391.2998399139401</v>
      </c>
      <c r="AK21" s="61">
        <v>13741.1193438724</v>
      </c>
      <c r="AL21" s="60">
        <v>2975.09709397592</v>
      </c>
      <c r="AM21" s="60">
        <v>3004.7258409483402</v>
      </c>
      <c r="AN21" s="60">
        <v>4226.6262476260099</v>
      </c>
      <c r="AO21" s="60">
        <v>3844.9098457796599</v>
      </c>
      <c r="AP21" s="60">
        <v>3237.8812030530098</v>
      </c>
      <c r="AQ21" s="358">
        <v>3279.7746432261001</v>
      </c>
      <c r="AR21" s="60">
        <v>3568.3348011859998</v>
      </c>
      <c r="AS21" s="358">
        <f t="shared" si="3"/>
        <v>3568.3348011859998</v>
      </c>
      <c r="AT21" s="61">
        <v>13709.205632389579</v>
      </c>
      <c r="AU21" s="61">
        <v>13697.7451311401</v>
      </c>
      <c r="AV21" s="60">
        <v>3017.6168332276602</v>
      </c>
      <c r="AW21" s="60">
        <v>4319.3797903959903</v>
      </c>
      <c r="AX21" s="60">
        <v>3983.5629626764198</v>
      </c>
      <c r="AY21" s="60">
        <v>3087.7530601293502</v>
      </c>
      <c r="AZ21" s="61">
        <v>14408.312646429422</v>
      </c>
      <c r="BA21" s="60">
        <v>3936.1196298669302</v>
      </c>
      <c r="BB21"/>
      <c r="BC21" s="165">
        <f t="shared" si="4"/>
        <v>0.30438019384218307</v>
      </c>
    </row>
    <row r="22" spans="1:55">
      <c r="A22" s="27" t="s">
        <v>33</v>
      </c>
      <c r="B22" s="29" t="s">
        <v>34</v>
      </c>
      <c r="C22" s="62">
        <v>-683</v>
      </c>
      <c r="D22" s="62">
        <v>-963</v>
      </c>
      <c r="E22" s="62">
        <v>-542</v>
      </c>
      <c r="F22" s="62">
        <v>-843</v>
      </c>
      <c r="G22" s="63">
        <f t="shared" si="1"/>
        <v>-3031</v>
      </c>
      <c r="H22" s="62">
        <v>-554.08015809093899</v>
      </c>
      <c r="I22" s="62">
        <v>-753.935736520717</v>
      </c>
      <c r="J22" s="62">
        <v>-646.62929723861203</v>
      </c>
      <c r="K22" s="62">
        <v>-457.31156777600501</v>
      </c>
      <c r="L22" s="63">
        <f t="shared" si="2"/>
        <v>-2411.9567596262732</v>
      </c>
      <c r="M22" s="62">
        <v>-517.89325142331302</v>
      </c>
      <c r="N22" s="62">
        <v>-317.86967419690399</v>
      </c>
      <c r="O22" s="62">
        <v>-392.17925955753998</v>
      </c>
      <c r="P22" s="62">
        <v>-422.74804284088998</v>
      </c>
      <c r="Q22" s="63">
        <v>-1650.6902280186468</v>
      </c>
      <c r="R22" s="62">
        <v>-420.59804585281802</v>
      </c>
      <c r="S22" s="62">
        <v>-401.88857532582301</v>
      </c>
      <c r="T22" s="62">
        <v>-323.06361741502099</v>
      </c>
      <c r="U22" s="62">
        <v>-573.86975396114497</v>
      </c>
      <c r="V22" s="63">
        <v>-1719.4199925548069</v>
      </c>
      <c r="W22" s="62">
        <v>-281.04382264095102</v>
      </c>
      <c r="X22" s="62">
        <v>-597.89771588991698</v>
      </c>
      <c r="Y22" s="62">
        <v>-384.12869758898302</v>
      </c>
      <c r="Z22" s="62">
        <v>-493.74135046411499</v>
      </c>
      <c r="AA22" s="63">
        <v>-1756.8115865839659</v>
      </c>
      <c r="AB22" s="62">
        <v>-929.56134850137005</v>
      </c>
      <c r="AC22" s="62">
        <v>-1207.6625060305901</v>
      </c>
      <c r="AD22" s="62">
        <v>-595.50695197567597</v>
      </c>
      <c r="AE22" s="62">
        <v>-918.75815867514495</v>
      </c>
      <c r="AF22" s="63">
        <v>-3651.4889651827807</v>
      </c>
      <c r="AG22" s="62">
        <v>-536.62438963062095</v>
      </c>
      <c r="AH22" s="62">
        <v>-470.33670926900299</v>
      </c>
      <c r="AI22" s="62">
        <v>-403.00491543921902</v>
      </c>
      <c r="AJ22" s="62">
        <v>-783.32118272218997</v>
      </c>
      <c r="AK22" s="63">
        <v>-2193.2871970610331</v>
      </c>
      <c r="AL22" s="62">
        <v>-888.275062453224</v>
      </c>
      <c r="AM22" s="62">
        <v>-887.95706245322401</v>
      </c>
      <c r="AN22" s="62">
        <v>-615.42737865326399</v>
      </c>
      <c r="AO22" s="62">
        <v>-615.25137865326599</v>
      </c>
      <c r="AP22" s="62">
        <v>-635.94479955392899</v>
      </c>
      <c r="AQ22" s="356">
        <v>-635.81879955392992</v>
      </c>
      <c r="AR22" s="62">
        <v>-753.2670368385302</v>
      </c>
      <c r="AS22" s="356">
        <f t="shared" si="3"/>
        <v>-753.26703683853043</v>
      </c>
      <c r="AT22" s="63">
        <v>-2892.5562774989512</v>
      </c>
      <c r="AU22" s="63">
        <v>-2892.2942774989501</v>
      </c>
      <c r="AV22" s="62">
        <v>-547.77699785584696</v>
      </c>
      <c r="AW22" s="62">
        <v>-938.31377818612998</v>
      </c>
      <c r="AX22" s="62">
        <v>-693.07046023143505</v>
      </c>
      <c r="AY22" s="62">
        <v>-761.58254556369604</v>
      </c>
      <c r="AZ22" s="63">
        <v>-2940.7437818371077</v>
      </c>
      <c r="BA22" s="62">
        <v>-651.096657182179</v>
      </c>
      <c r="BB22"/>
      <c r="BC22" s="165">
        <f t="shared" si="4"/>
        <v>0.18861627949102311</v>
      </c>
    </row>
    <row r="23" spans="1:55">
      <c r="A23" s="30" t="s">
        <v>35</v>
      </c>
      <c r="B23" s="31" t="s">
        <v>36</v>
      </c>
      <c r="C23" s="64"/>
      <c r="D23" s="64"/>
      <c r="E23" s="64"/>
      <c r="F23" s="64"/>
      <c r="G23" s="65"/>
      <c r="H23" s="64">
        <v>0</v>
      </c>
      <c r="I23" s="64">
        <v>-50</v>
      </c>
      <c r="J23" s="64">
        <v>-50</v>
      </c>
      <c r="K23" s="64">
        <v>0</v>
      </c>
      <c r="L23" s="65">
        <f>SUM(H23:K23)</f>
        <v>-100</v>
      </c>
      <c r="M23" s="64">
        <v>-40</v>
      </c>
      <c r="N23" s="64">
        <v>0</v>
      </c>
      <c r="O23" s="64">
        <v>-75</v>
      </c>
      <c r="P23" s="64">
        <v>0</v>
      </c>
      <c r="Q23" s="65">
        <v>-115</v>
      </c>
      <c r="R23" s="64">
        <v>0</v>
      </c>
      <c r="S23" s="64">
        <v>-4.5999999999999996</v>
      </c>
      <c r="T23" s="64">
        <v>0</v>
      </c>
      <c r="U23" s="64">
        <v>-75</v>
      </c>
      <c r="V23" s="65">
        <v>-79.599999999999994</v>
      </c>
      <c r="W23" s="64">
        <v>0</v>
      </c>
      <c r="X23" s="64">
        <v>0</v>
      </c>
      <c r="Y23" s="64">
        <v>0</v>
      </c>
      <c r="Z23" s="64">
        <v>0</v>
      </c>
      <c r="AA23" s="65">
        <v>0</v>
      </c>
      <c r="AB23" s="64">
        <v>0</v>
      </c>
      <c r="AC23" s="64">
        <v>0</v>
      </c>
      <c r="AD23" s="64">
        <v>0</v>
      </c>
      <c r="AE23" s="64">
        <v>0</v>
      </c>
      <c r="AF23" s="65">
        <v>0</v>
      </c>
      <c r="AG23" s="64">
        <v>0</v>
      </c>
      <c r="AH23" s="64">
        <v>0</v>
      </c>
      <c r="AI23" s="64">
        <v>0</v>
      </c>
      <c r="AJ23" s="64">
        <v>0</v>
      </c>
      <c r="AK23" s="65">
        <v>0</v>
      </c>
      <c r="AL23" s="64">
        <v>0</v>
      </c>
      <c r="AM23" s="64">
        <v>0</v>
      </c>
      <c r="AN23" s="64">
        <v>0</v>
      </c>
      <c r="AO23" s="64">
        <v>0</v>
      </c>
      <c r="AP23" s="64">
        <v>0</v>
      </c>
      <c r="AQ23" s="357">
        <v>0</v>
      </c>
      <c r="AR23" s="64">
        <v>0</v>
      </c>
      <c r="AS23" s="357">
        <f t="shared" si="3"/>
        <v>0</v>
      </c>
      <c r="AT23" s="65">
        <v>0</v>
      </c>
      <c r="AU23" s="65">
        <v>0</v>
      </c>
      <c r="AV23" s="64">
        <v>0</v>
      </c>
      <c r="AW23" s="64">
        <v>0</v>
      </c>
      <c r="AX23" s="64">
        <v>0</v>
      </c>
      <c r="AY23" s="64">
        <v>0</v>
      </c>
      <c r="AZ23" s="65">
        <v>0</v>
      </c>
      <c r="BA23" s="64">
        <v>0</v>
      </c>
      <c r="BB23"/>
      <c r="BC23" s="165" t="str">
        <f t="shared" si="4"/>
        <v>ns</v>
      </c>
    </row>
    <row r="24" spans="1:55">
      <c r="A24" s="27" t="s">
        <v>37</v>
      </c>
      <c r="B24" s="29" t="s">
        <v>38</v>
      </c>
      <c r="C24" s="62">
        <v>113</v>
      </c>
      <c r="D24" s="62">
        <v>5</v>
      </c>
      <c r="E24" s="62">
        <v>298</v>
      </c>
      <c r="F24" s="62">
        <v>59</v>
      </c>
      <c r="G24" s="63">
        <f t="shared" si="1"/>
        <v>475</v>
      </c>
      <c r="H24" s="62">
        <v>126.149524580427</v>
      </c>
      <c r="I24" s="62">
        <v>123.689413874327</v>
      </c>
      <c r="J24" s="62">
        <v>137.91234289657001</v>
      </c>
      <c r="K24" s="62">
        <v>111.14098186434499</v>
      </c>
      <c r="L24" s="63">
        <f t="shared" si="2"/>
        <v>498.892263215669</v>
      </c>
      <c r="M24" s="62">
        <v>217.52520813262399</v>
      </c>
      <c r="N24" s="62">
        <v>225.720770406724</v>
      </c>
      <c r="O24" s="62">
        <v>239.83526792353999</v>
      </c>
      <c r="P24" s="62">
        <v>49.259608121727098</v>
      </c>
      <c r="Q24" s="63">
        <v>732.34085458461504</v>
      </c>
      <c r="R24" s="62">
        <v>98.517807239027306</v>
      </c>
      <c r="S24" s="62">
        <v>80.156701065415405</v>
      </c>
      <c r="T24" s="62">
        <v>76.953563773192997</v>
      </c>
      <c r="U24" s="62">
        <v>10.4093505418584</v>
      </c>
      <c r="V24" s="63">
        <v>266.03742261949412</v>
      </c>
      <c r="W24" s="62">
        <v>94.938593174051803</v>
      </c>
      <c r="X24" s="62">
        <v>93.525086421307094</v>
      </c>
      <c r="Y24" s="62">
        <v>84.620155525102106</v>
      </c>
      <c r="Z24" s="62">
        <v>83.186258597426104</v>
      </c>
      <c r="AA24" s="63">
        <v>356.27009371788711</v>
      </c>
      <c r="AB24" s="62">
        <v>90.550039888854002</v>
      </c>
      <c r="AC24" s="62">
        <v>77.641757268492896</v>
      </c>
      <c r="AD24" s="62">
        <v>87.549868218682604</v>
      </c>
      <c r="AE24" s="62">
        <v>163.389061504333</v>
      </c>
      <c r="AF24" s="63">
        <v>419.13072688036254</v>
      </c>
      <c r="AG24" s="62">
        <v>93.854065680010194</v>
      </c>
      <c r="AH24" s="62">
        <v>98.340486881963798</v>
      </c>
      <c r="AI24" s="62">
        <v>106.954271861789</v>
      </c>
      <c r="AJ24" s="62">
        <v>92.405516045398301</v>
      </c>
      <c r="AK24" s="63">
        <v>391.55434046916127</v>
      </c>
      <c r="AL24" s="62">
        <v>107.802563878588</v>
      </c>
      <c r="AM24" s="62">
        <v>107.802563878588</v>
      </c>
      <c r="AN24" s="62">
        <v>103.457583459587</v>
      </c>
      <c r="AO24" s="62">
        <v>103.45858345958699</v>
      </c>
      <c r="AP24" s="62">
        <v>111.267175625489</v>
      </c>
      <c r="AQ24" s="356">
        <v>111.26617562548799</v>
      </c>
      <c r="AR24" s="62">
        <v>96.66766414537102</v>
      </c>
      <c r="AS24" s="356">
        <f t="shared" si="3"/>
        <v>96.667664145371049</v>
      </c>
      <c r="AT24" s="63">
        <v>419.19498710903503</v>
      </c>
      <c r="AU24" s="63">
        <v>419.194987109034</v>
      </c>
      <c r="AV24" s="62">
        <v>107.528039083614</v>
      </c>
      <c r="AW24" s="62">
        <v>45.860601129982904</v>
      </c>
      <c r="AX24" s="62">
        <v>36.981529489324501</v>
      </c>
      <c r="AY24" s="62">
        <v>72.804652920052106</v>
      </c>
      <c r="AZ24" s="63">
        <v>263.17482262297352</v>
      </c>
      <c r="BA24" s="62">
        <v>68.117525628386304</v>
      </c>
      <c r="BB24"/>
      <c r="BC24" s="165">
        <f t="shared" si="4"/>
        <v>-0.36651383017021277</v>
      </c>
    </row>
    <row r="25" spans="1:55">
      <c r="A25" s="27" t="s">
        <v>39</v>
      </c>
      <c r="B25" s="29" t="s">
        <v>40</v>
      </c>
      <c r="C25" s="62">
        <v>-4</v>
      </c>
      <c r="D25" s="62">
        <v>5</v>
      </c>
      <c r="E25" s="62">
        <v>0</v>
      </c>
      <c r="F25" s="62">
        <v>-6</v>
      </c>
      <c r="G25" s="63">
        <f t="shared" si="1"/>
        <v>-5</v>
      </c>
      <c r="H25" s="62">
        <v>24.829182991055099</v>
      </c>
      <c r="I25" s="62">
        <v>3.4452511336512002</v>
      </c>
      <c r="J25" s="62">
        <v>-47.081211263497103</v>
      </c>
      <c r="K25" s="62">
        <v>-6.1259785693719797</v>
      </c>
      <c r="L25" s="63">
        <f t="shared" si="2"/>
        <v>-24.932755708162784</v>
      </c>
      <c r="M25" s="62">
        <v>-4.3824586913585803E-2</v>
      </c>
      <c r="N25" s="62">
        <v>-1.30233027959334</v>
      </c>
      <c r="O25" s="62">
        <v>1.05329553194876</v>
      </c>
      <c r="P25" s="62">
        <v>5.34732828074939</v>
      </c>
      <c r="Q25" s="63">
        <v>5.054468946191224</v>
      </c>
      <c r="R25" s="62">
        <v>20.229719940993601</v>
      </c>
      <c r="S25" s="62">
        <v>17.462572318324199</v>
      </c>
      <c r="T25" s="62">
        <v>1.68866484210878</v>
      </c>
      <c r="U25" s="62">
        <v>47.541791516654101</v>
      </c>
      <c r="V25" s="63">
        <v>86.922748618080675</v>
      </c>
      <c r="W25" s="62">
        <v>10.4127120681677</v>
      </c>
      <c r="X25" s="62">
        <v>-7.5507678515841903</v>
      </c>
      <c r="Y25" s="62">
        <v>18.163570325172799</v>
      </c>
      <c r="Z25" s="62">
        <v>14.6487695559644</v>
      </c>
      <c r="AA25" s="63">
        <v>35.674284097720708</v>
      </c>
      <c r="AB25" s="62">
        <v>5.2715181455545901</v>
      </c>
      <c r="AC25" s="62">
        <v>78.257212487329596</v>
      </c>
      <c r="AD25" s="62">
        <v>-5.9046817161994696</v>
      </c>
      <c r="AE25" s="62">
        <v>-25.549729798846499</v>
      </c>
      <c r="AF25" s="63">
        <v>52.074319117838229</v>
      </c>
      <c r="AG25" s="62">
        <v>12.826700502579801</v>
      </c>
      <c r="AH25" s="62">
        <v>-35.407779120243902</v>
      </c>
      <c r="AI25" s="62">
        <v>-13.976596659746701</v>
      </c>
      <c r="AJ25" s="62">
        <v>9.5426735926693098</v>
      </c>
      <c r="AK25" s="63">
        <v>-27.015001684741492</v>
      </c>
      <c r="AL25" s="62">
        <v>13.122724567334499</v>
      </c>
      <c r="AM25" s="62">
        <v>13.122724567334499</v>
      </c>
      <c r="AN25" s="62">
        <v>21.557902823179301</v>
      </c>
      <c r="AO25" s="62">
        <v>21.557902823179298</v>
      </c>
      <c r="AP25" s="62">
        <v>6.4683217330207103</v>
      </c>
      <c r="AQ25" s="356">
        <v>6.4683217330207015</v>
      </c>
      <c r="AR25" s="62">
        <v>-13.013545392831901</v>
      </c>
      <c r="AS25" s="356">
        <f t="shared" si="3"/>
        <v>-13.013545392831899</v>
      </c>
      <c r="AT25" s="63">
        <v>28.153403730702607</v>
      </c>
      <c r="AU25" s="63">
        <v>28.135403730702599</v>
      </c>
      <c r="AV25" s="62">
        <v>4.0907567479466698</v>
      </c>
      <c r="AW25" s="62">
        <v>33.349954767179597</v>
      </c>
      <c r="AX25" s="62">
        <v>69.2746490733916</v>
      </c>
      <c r="AY25" s="62">
        <v>-18.9258860249839</v>
      </c>
      <c r="AZ25" s="63">
        <v>87.789474563533972</v>
      </c>
      <c r="BA25" s="62">
        <v>-6.5430409670092997</v>
      </c>
      <c r="BB25"/>
      <c r="BC25" s="165" t="str">
        <f t="shared" si="4"/>
        <v>ns</v>
      </c>
    </row>
    <row r="26" spans="1:55">
      <c r="A26" s="33" t="s">
        <v>41</v>
      </c>
      <c r="B26" s="29" t="s">
        <v>42</v>
      </c>
      <c r="C26" s="62">
        <v>0</v>
      </c>
      <c r="D26" s="62">
        <v>0</v>
      </c>
      <c r="E26" s="62">
        <v>0</v>
      </c>
      <c r="F26" s="62">
        <v>0</v>
      </c>
      <c r="G26" s="63">
        <f t="shared" si="1"/>
        <v>0</v>
      </c>
      <c r="H26" s="62">
        <v>0</v>
      </c>
      <c r="I26" s="62">
        <v>0</v>
      </c>
      <c r="J26" s="62">
        <v>0</v>
      </c>
      <c r="K26" s="62">
        <v>-540</v>
      </c>
      <c r="L26" s="63">
        <f t="shared" si="2"/>
        <v>-540</v>
      </c>
      <c r="M26" s="62">
        <v>0</v>
      </c>
      <c r="N26" s="62">
        <v>0</v>
      </c>
      <c r="O26" s="62">
        <v>0</v>
      </c>
      <c r="P26" s="62">
        <v>186.45135570414499</v>
      </c>
      <c r="Q26" s="63">
        <v>186.45135570414499</v>
      </c>
      <c r="R26" s="62">
        <v>85.569000000000003</v>
      </c>
      <c r="S26" s="62">
        <v>0</v>
      </c>
      <c r="T26" s="62">
        <v>0</v>
      </c>
      <c r="U26" s="62">
        <v>0</v>
      </c>
      <c r="V26" s="63">
        <v>85.569000000000003</v>
      </c>
      <c r="W26" s="62">
        <v>0</v>
      </c>
      <c r="X26" s="62">
        <v>0</v>
      </c>
      <c r="Y26" s="62">
        <v>0</v>
      </c>
      <c r="Z26" s="62">
        <v>-642.10299999999995</v>
      </c>
      <c r="AA26" s="63">
        <v>-642.10299999999995</v>
      </c>
      <c r="AB26" s="62">
        <v>0</v>
      </c>
      <c r="AC26" s="62">
        <v>-3.0939999999999999</v>
      </c>
      <c r="AD26" s="62">
        <v>0</v>
      </c>
      <c r="AE26" s="62">
        <v>-965</v>
      </c>
      <c r="AF26" s="63">
        <v>-968.09400000000005</v>
      </c>
      <c r="AG26" s="62">
        <v>0</v>
      </c>
      <c r="AH26" s="62">
        <v>379.25</v>
      </c>
      <c r="AI26" s="62">
        <v>-1.55626537687375</v>
      </c>
      <c r="AJ26" s="62">
        <v>119.234282879273</v>
      </c>
      <c r="AK26" s="63">
        <v>496.92801750239926</v>
      </c>
      <c r="AL26" s="62">
        <v>0</v>
      </c>
      <c r="AM26" s="62">
        <v>0</v>
      </c>
      <c r="AN26" s="62">
        <v>0</v>
      </c>
      <c r="AO26" s="62">
        <v>0</v>
      </c>
      <c r="AP26" s="62">
        <v>0</v>
      </c>
      <c r="AQ26" s="356">
        <v>0</v>
      </c>
      <c r="AR26" s="62">
        <v>0</v>
      </c>
      <c r="AS26" s="356">
        <f t="shared" si="3"/>
        <v>0</v>
      </c>
      <c r="AT26" s="63">
        <v>0</v>
      </c>
      <c r="AU26" s="63">
        <v>0</v>
      </c>
      <c r="AV26" s="62">
        <v>0</v>
      </c>
      <c r="AW26" s="62">
        <v>0</v>
      </c>
      <c r="AX26" s="62">
        <v>0</v>
      </c>
      <c r="AY26" s="62">
        <v>2.3460000000000001</v>
      </c>
      <c r="AZ26" s="63">
        <v>2.3460000000000001</v>
      </c>
      <c r="BA26" s="62">
        <v>0</v>
      </c>
      <c r="BB26"/>
      <c r="BC26" s="165" t="str">
        <f t="shared" si="4"/>
        <v>ns</v>
      </c>
    </row>
    <row r="27" spans="1:55">
      <c r="A27" s="34" t="s">
        <v>43</v>
      </c>
      <c r="B27" s="28" t="s">
        <v>44</v>
      </c>
      <c r="C27" s="60">
        <v>2131</v>
      </c>
      <c r="D27" s="60">
        <v>2498</v>
      </c>
      <c r="E27" s="60">
        <v>2541</v>
      </c>
      <c r="F27" s="60">
        <v>2270</v>
      </c>
      <c r="G27" s="61">
        <f t="shared" si="1"/>
        <v>9440</v>
      </c>
      <c r="H27" s="60">
        <v>1395.6160967952701</v>
      </c>
      <c r="I27" s="60">
        <v>2670.8470545977498</v>
      </c>
      <c r="J27" s="60">
        <v>1832.80929808723</v>
      </c>
      <c r="K27" s="60">
        <v>1824.00605575486</v>
      </c>
      <c r="L27" s="61">
        <f t="shared" si="2"/>
        <v>7723.2785052351101</v>
      </c>
      <c r="M27" s="60">
        <v>2468.6609155075698</v>
      </c>
      <c r="N27" s="60">
        <v>2836.50144673554</v>
      </c>
      <c r="O27" s="60">
        <v>2760.0871928454299</v>
      </c>
      <c r="P27" s="60">
        <v>2404.4962412946102</v>
      </c>
      <c r="Q27" s="61">
        <v>10469.745796383149</v>
      </c>
      <c r="R27" s="60">
        <v>2339.7430169553199</v>
      </c>
      <c r="S27" s="60">
        <v>2952.98593019297</v>
      </c>
      <c r="T27" s="60">
        <v>2695.9679840569602</v>
      </c>
      <c r="U27" s="60">
        <v>2115.8829158241901</v>
      </c>
      <c r="V27" s="61">
        <v>10104.579847029439</v>
      </c>
      <c r="W27" s="60">
        <v>2321.3880383764999</v>
      </c>
      <c r="X27" s="60">
        <v>2661.7393737889502</v>
      </c>
      <c r="Y27" s="60">
        <v>2715.3522915876702</v>
      </c>
      <c r="Z27" s="60">
        <v>1779.53690788158</v>
      </c>
      <c r="AA27" s="61">
        <v>9478.0166116346991</v>
      </c>
      <c r="AB27" s="60">
        <v>1529.60817288966</v>
      </c>
      <c r="AC27" s="60">
        <v>1897.9213825020399</v>
      </c>
      <c r="AD27" s="60">
        <v>2858.2725174145298</v>
      </c>
      <c r="AE27" s="60">
        <v>1334.07786807197</v>
      </c>
      <c r="AF27" s="61">
        <v>7619.8799408781997</v>
      </c>
      <c r="AG27" s="60">
        <v>2647.8060736482598</v>
      </c>
      <c r="AH27" s="60">
        <v>3727.79087602858</v>
      </c>
      <c r="AI27" s="60">
        <v>3204.54142371226</v>
      </c>
      <c r="AJ27" s="60">
        <v>2829.1611297090999</v>
      </c>
      <c r="AK27" s="61">
        <v>12409.2995030982</v>
      </c>
      <c r="AL27" s="60">
        <v>2207.7473199686201</v>
      </c>
      <c r="AM27" s="60">
        <v>2237.6940669410401</v>
      </c>
      <c r="AN27" s="60">
        <v>3736.2143552555099</v>
      </c>
      <c r="AO27" s="60">
        <v>3354.67495340917</v>
      </c>
      <c r="AP27" s="60">
        <v>2719.6719008575901</v>
      </c>
      <c r="AQ27" s="358">
        <v>2761.6903410307004</v>
      </c>
      <c r="AR27" s="60">
        <v>2898.72188309999</v>
      </c>
      <c r="AS27" s="358">
        <f t="shared" si="3"/>
        <v>2898.72188309999</v>
      </c>
      <c r="AT27" s="61">
        <v>11263.99774573037</v>
      </c>
      <c r="AU27" s="61">
        <v>11252.781244480901</v>
      </c>
      <c r="AV27" s="60">
        <v>2581.4586312033698</v>
      </c>
      <c r="AW27" s="60">
        <v>3460.27656810702</v>
      </c>
      <c r="AX27" s="60">
        <v>3396.7486810077098</v>
      </c>
      <c r="AY27" s="60">
        <v>2382.3952814607201</v>
      </c>
      <c r="AZ27" s="61">
        <v>11820.879161778819</v>
      </c>
      <c r="BA27" s="60">
        <v>3346.5974573461299</v>
      </c>
      <c r="BB27"/>
      <c r="BC27" s="165">
        <f t="shared" si="4"/>
        <v>0.29639786471653973</v>
      </c>
    </row>
    <row r="28" spans="1:55">
      <c r="A28" s="35" t="s">
        <v>45</v>
      </c>
      <c r="B28" s="29" t="s">
        <v>46</v>
      </c>
      <c r="C28" s="62">
        <v>-790</v>
      </c>
      <c r="D28" s="62">
        <v>-886</v>
      </c>
      <c r="E28" s="62">
        <v>-700</v>
      </c>
      <c r="F28" s="62">
        <v>-612</v>
      </c>
      <c r="G28" s="63">
        <f t="shared" si="1"/>
        <v>-2988</v>
      </c>
      <c r="H28" s="62">
        <v>-487.61845397046199</v>
      </c>
      <c r="I28" s="62">
        <v>-655.34843845796297</v>
      </c>
      <c r="J28" s="62">
        <v>-347.94148560995501</v>
      </c>
      <c r="K28" s="62">
        <v>-1090.84052663174</v>
      </c>
      <c r="L28" s="63">
        <f t="shared" si="2"/>
        <v>-2581.7489046701198</v>
      </c>
      <c r="M28" s="62">
        <v>-788.67076519852503</v>
      </c>
      <c r="N28" s="62">
        <v>-653.57814115574104</v>
      </c>
      <c r="O28" s="62">
        <v>-742.80009585400501</v>
      </c>
      <c r="P28" s="62">
        <v>-1294.34644930237</v>
      </c>
      <c r="Q28" s="63">
        <v>-3479.3954515106416</v>
      </c>
      <c r="R28" s="62">
        <v>-767.14482091955301</v>
      </c>
      <c r="S28" s="62">
        <v>-734.27858686186505</v>
      </c>
      <c r="T28" s="62">
        <v>-815.76813314529795</v>
      </c>
      <c r="U28" s="62">
        <v>-415.62586866347903</v>
      </c>
      <c r="V28" s="63">
        <v>-2732.817409590195</v>
      </c>
      <c r="W28" s="62">
        <v>-848.28144054768597</v>
      </c>
      <c r="X28" s="62">
        <v>-727.59909955638898</v>
      </c>
      <c r="Y28" s="62">
        <v>-747.59959276598602</v>
      </c>
      <c r="Z28" s="62">
        <v>586.86227254182097</v>
      </c>
      <c r="AA28" s="63">
        <v>-1736.6178603282401</v>
      </c>
      <c r="AB28" s="62">
        <v>-480.91315331985999</v>
      </c>
      <c r="AC28" s="62">
        <v>-307.67716276681398</v>
      </c>
      <c r="AD28" s="62">
        <v>-742.76064850295904</v>
      </c>
      <c r="AE28" s="62">
        <v>-633.80890897889503</v>
      </c>
      <c r="AF28" s="63">
        <v>-2165.1598735685279</v>
      </c>
      <c r="AG28" s="62">
        <v>-720.49217962957096</v>
      </c>
      <c r="AH28" s="62">
        <v>-680.83509652308396</v>
      </c>
      <c r="AI28" s="62">
        <v>-791.99704889144596</v>
      </c>
      <c r="AJ28" s="62">
        <v>-269.22781807615098</v>
      </c>
      <c r="AK28" s="63">
        <v>-2462.5521431202519</v>
      </c>
      <c r="AL28" s="62">
        <v>-693.94102211502002</v>
      </c>
      <c r="AM28" s="62">
        <v>-703.03602211502005</v>
      </c>
      <c r="AN28" s="62">
        <v>-807.956454243704</v>
      </c>
      <c r="AO28" s="62">
        <v>-771.43661484956999</v>
      </c>
      <c r="AP28" s="62">
        <v>-661.80545419840098</v>
      </c>
      <c r="AQ28" s="356">
        <v>-736.12129359254004</v>
      </c>
      <c r="AR28" s="62">
        <v>-436.04565679981988</v>
      </c>
      <c r="AS28" s="356">
        <f t="shared" si="3"/>
        <v>-436.04565679981988</v>
      </c>
      <c r="AT28" s="63">
        <v>-2507.6076731878611</v>
      </c>
      <c r="AU28" s="63">
        <v>-2646.63958735695</v>
      </c>
      <c r="AV28" s="62">
        <v>-710.78026793655704</v>
      </c>
      <c r="AW28" s="62">
        <v>-772.11383355174303</v>
      </c>
      <c r="AX28" s="62">
        <v>-810.09989890019904</v>
      </c>
      <c r="AY28" s="62">
        <v>-454.58981755499798</v>
      </c>
      <c r="AZ28" s="63">
        <v>-2747.5838179434968</v>
      </c>
      <c r="BA28" s="62">
        <v>-755.03985705415505</v>
      </c>
      <c r="BB28"/>
      <c r="BC28" s="165">
        <f t="shared" si="4"/>
        <v>6.2269017745929522E-2</v>
      </c>
    </row>
    <row r="29" spans="1:55">
      <c r="A29" s="33" t="s">
        <v>47</v>
      </c>
      <c r="B29" s="29" t="s">
        <v>48</v>
      </c>
      <c r="C29" s="62">
        <v>-17</v>
      </c>
      <c r="D29" s="62">
        <v>-1</v>
      </c>
      <c r="E29" s="62">
        <v>-5</v>
      </c>
      <c r="F29" s="62">
        <v>2</v>
      </c>
      <c r="G29" s="63">
        <f t="shared" si="1"/>
        <v>-21</v>
      </c>
      <c r="H29" s="62">
        <v>-2.1000000000000001E-2</v>
      </c>
      <c r="I29" s="62">
        <v>11.278</v>
      </c>
      <c r="J29" s="62">
        <v>-6.6000000000000003E-2</v>
      </c>
      <c r="K29" s="62">
        <v>19.619996564005302</v>
      </c>
      <c r="L29" s="63">
        <f t="shared" si="2"/>
        <v>30.810996564005301</v>
      </c>
      <c r="M29" s="62">
        <v>14.6943888296945</v>
      </c>
      <c r="N29" s="62">
        <v>30.775124597533999</v>
      </c>
      <c r="O29" s="62">
        <v>-2.4632340958300198</v>
      </c>
      <c r="P29" s="62">
        <v>-22.941269675061999</v>
      </c>
      <c r="Q29" s="63">
        <v>20.065009656336482</v>
      </c>
      <c r="R29" s="62">
        <v>-0.76100000000000001</v>
      </c>
      <c r="S29" s="62">
        <v>-1.0740000000000001</v>
      </c>
      <c r="T29" s="62">
        <v>-1.161</v>
      </c>
      <c r="U29" s="62">
        <v>-2.5999999999999999E-2</v>
      </c>
      <c r="V29" s="63">
        <v>-3.0219999999999998</v>
      </c>
      <c r="W29" s="62">
        <v>-4.0000000000000001E-3</v>
      </c>
      <c r="X29" s="62">
        <v>8.2469999999999999</v>
      </c>
      <c r="Y29" s="62">
        <v>4.0000000000000001E-3</v>
      </c>
      <c r="Z29" s="62">
        <v>-45.971107891886398</v>
      </c>
      <c r="AA29" s="63">
        <v>-37.724107891886398</v>
      </c>
      <c r="AB29" s="62">
        <v>-0.40873503782352999</v>
      </c>
      <c r="AC29" s="62">
        <v>-0.147858773948361</v>
      </c>
      <c r="AD29" s="62">
        <v>-170.27499486648</v>
      </c>
      <c r="AE29" s="62">
        <v>-91.017757232926698</v>
      </c>
      <c r="AF29" s="63">
        <v>-261.8493459111786</v>
      </c>
      <c r="AG29" s="62">
        <v>-5.9676024695151</v>
      </c>
      <c r="AH29" s="62">
        <v>10.7891985583859</v>
      </c>
      <c r="AI29" s="62">
        <v>-2.8058269620740299</v>
      </c>
      <c r="AJ29" s="62">
        <v>4.0194798744467297</v>
      </c>
      <c r="AK29" s="63">
        <v>6.0352490012434998</v>
      </c>
      <c r="AL29" s="62">
        <v>1.8780194115440401</v>
      </c>
      <c r="AM29" s="62">
        <v>1.4020194115440601</v>
      </c>
      <c r="AN29" s="62">
        <v>18.678593985557399</v>
      </c>
      <c r="AO29" s="62">
        <v>23.31459398555744</v>
      </c>
      <c r="AP29" s="62">
        <v>123.101183574014</v>
      </c>
      <c r="AQ29" s="356">
        <v>123.1011835740145</v>
      </c>
      <c r="AR29" s="62">
        <v>-27.209011852777991</v>
      </c>
      <c r="AS29" s="356">
        <f t="shared" si="3"/>
        <v>-27.209011852777991</v>
      </c>
      <c r="AT29" s="63">
        <v>116.44878511833792</v>
      </c>
      <c r="AU29" s="63">
        <v>120.60878511833801</v>
      </c>
      <c r="AV29" s="62">
        <v>1.81</v>
      </c>
      <c r="AW29" s="62">
        <v>3.907</v>
      </c>
      <c r="AX29" s="62">
        <v>1.6608526829146599</v>
      </c>
      <c r="AY29" s="62">
        <v>-10.0080477102734</v>
      </c>
      <c r="AZ29" s="63">
        <v>-2.6301950273587398</v>
      </c>
      <c r="BA29" s="62">
        <v>0</v>
      </c>
      <c r="BB29"/>
      <c r="BC29" s="165">
        <f t="shared" si="4"/>
        <v>-1</v>
      </c>
    </row>
    <row r="30" spans="1:55">
      <c r="A30" s="34" t="s">
        <v>49</v>
      </c>
      <c r="B30" s="28" t="s">
        <v>50</v>
      </c>
      <c r="C30" s="60">
        <v>1324</v>
      </c>
      <c r="D30" s="60">
        <v>1611</v>
      </c>
      <c r="E30" s="60">
        <v>1836</v>
      </c>
      <c r="F30" s="60">
        <v>1660</v>
      </c>
      <c r="G30" s="61">
        <f t="shared" si="1"/>
        <v>6431</v>
      </c>
      <c r="H30" s="60">
        <v>907.97664282481003</v>
      </c>
      <c r="I30" s="60">
        <v>2026.7766161397799</v>
      </c>
      <c r="J30" s="60">
        <v>1484.80181247728</v>
      </c>
      <c r="K30" s="60">
        <v>752.78552568711598</v>
      </c>
      <c r="L30" s="61">
        <f t="shared" si="2"/>
        <v>5172.3405971289858</v>
      </c>
      <c r="M30" s="60">
        <v>1694.6845391387401</v>
      </c>
      <c r="N30" s="60">
        <v>2213.69843017734</v>
      </c>
      <c r="O30" s="60">
        <v>2014.8238628955901</v>
      </c>
      <c r="P30" s="60">
        <v>1087.20852231718</v>
      </c>
      <c r="Q30" s="61">
        <v>7010.41535452885</v>
      </c>
      <c r="R30" s="60">
        <v>1571.8371960357699</v>
      </c>
      <c r="S30" s="60">
        <v>2217.6333433311001</v>
      </c>
      <c r="T30" s="60">
        <v>1879.0388509116699</v>
      </c>
      <c r="U30" s="60">
        <v>1700.23104716072</v>
      </c>
      <c r="V30" s="61">
        <v>7368.7404374392599</v>
      </c>
      <c r="W30" s="60">
        <v>1473.1025978288101</v>
      </c>
      <c r="X30" s="60">
        <v>1942.38727423256</v>
      </c>
      <c r="Y30" s="60">
        <v>1967.7566988216799</v>
      </c>
      <c r="Z30" s="60">
        <v>2320.4280725315102</v>
      </c>
      <c r="AA30" s="61">
        <v>7703.6746434145598</v>
      </c>
      <c r="AB30" s="60">
        <v>1048.2862845319801</v>
      </c>
      <c r="AC30" s="60">
        <v>1590.09636096128</v>
      </c>
      <c r="AD30" s="60">
        <v>1945.23687404509</v>
      </c>
      <c r="AE30" s="60">
        <v>609.25120186014897</v>
      </c>
      <c r="AF30" s="61">
        <v>5192.870721398499</v>
      </c>
      <c r="AG30" s="60">
        <v>1921.34629154917</v>
      </c>
      <c r="AH30" s="60">
        <v>3057.7449780638699</v>
      </c>
      <c r="AI30" s="60">
        <v>2409.7385478587498</v>
      </c>
      <c r="AJ30" s="60">
        <v>2563.95279150739</v>
      </c>
      <c r="AK30" s="61">
        <v>9952.7826089791797</v>
      </c>
      <c r="AL30" s="60">
        <v>1515.68431726514</v>
      </c>
      <c r="AM30" s="60">
        <v>1536.06006423756</v>
      </c>
      <c r="AN30" s="60">
        <v>2946.9364949973601</v>
      </c>
      <c r="AO30" s="60">
        <v>2606.5529325451598</v>
      </c>
      <c r="AP30" s="60">
        <v>2180.9676302332</v>
      </c>
      <c r="AQ30" s="358">
        <v>2148.67023101219</v>
      </c>
      <c r="AR30" s="60">
        <v>2435.4672144473398</v>
      </c>
      <c r="AS30" s="358">
        <f t="shared" si="3"/>
        <v>2435.4672144473398</v>
      </c>
      <c r="AT30" s="61">
        <v>8872.8388576608304</v>
      </c>
      <c r="AU30" s="61">
        <v>8726.7504422422498</v>
      </c>
      <c r="AV30" s="60">
        <v>1872.48836326682</v>
      </c>
      <c r="AW30" s="60">
        <v>2692.0697345552799</v>
      </c>
      <c r="AX30" s="60">
        <v>2588.3096347904202</v>
      </c>
      <c r="AY30" s="60">
        <v>1917.7974161954501</v>
      </c>
      <c r="AZ30" s="61">
        <v>9070.6651488079697</v>
      </c>
      <c r="BA30" s="60">
        <v>2591.5576002919702</v>
      </c>
      <c r="BB30"/>
      <c r="BC30" s="165">
        <f t="shared" si="4"/>
        <v>0.38401800039527756</v>
      </c>
    </row>
    <row r="31" spans="1:55">
      <c r="A31" s="27" t="s">
        <v>51</v>
      </c>
      <c r="B31" s="29" t="s">
        <v>52</v>
      </c>
      <c r="C31" s="62">
        <v>-96</v>
      </c>
      <c r="D31" s="62">
        <v>-111</v>
      </c>
      <c r="E31" s="62">
        <v>-85</v>
      </c>
      <c r="F31" s="62">
        <v>-96</v>
      </c>
      <c r="G31" s="63">
        <f>(C31+D31+E31+F31)</f>
        <v>-388</v>
      </c>
      <c r="H31" s="62">
        <v>-89.841803250522105</v>
      </c>
      <c r="I31" s="62">
        <v>-84.704300185988004</v>
      </c>
      <c r="J31" s="62">
        <v>-90.814828669931202</v>
      </c>
      <c r="K31" s="62">
        <v>-81.593898706473595</v>
      </c>
      <c r="L31" s="63">
        <f>(H31+I31+J31+K31)</f>
        <v>-346.95483081291491</v>
      </c>
      <c r="M31" s="62">
        <v>-94.556714303499703</v>
      </c>
      <c r="N31" s="62">
        <v>-107.48081878849599</v>
      </c>
      <c r="O31" s="62">
        <v>-107.5115609384</v>
      </c>
      <c r="P31" s="62">
        <v>-164.74429132991901</v>
      </c>
      <c r="Q31" s="63">
        <v>-474.29338536031469</v>
      </c>
      <c r="R31" s="62">
        <v>-143.30396199942001</v>
      </c>
      <c r="S31" s="62">
        <v>-141.50223922958099</v>
      </c>
      <c r="T31" s="62">
        <v>-110.212151083479</v>
      </c>
      <c r="U31" s="62">
        <v>-129.53758410359001</v>
      </c>
      <c r="V31" s="63">
        <v>-524.55593641606993</v>
      </c>
      <c r="W31" s="62">
        <v>-122.964580454483</v>
      </c>
      <c r="X31" s="62">
        <v>-129.82503452595901</v>
      </c>
      <c r="Y31" s="62">
        <v>-118.953568118449</v>
      </c>
      <c r="Z31" s="62">
        <v>-134.29367533881501</v>
      </c>
      <c r="AA31" s="63">
        <v>-506.03685843770597</v>
      </c>
      <c r="AB31" s="62">
        <v>-140.41808807379601</v>
      </c>
      <c r="AC31" s="62">
        <v>-107.18988607268</v>
      </c>
      <c r="AD31" s="62">
        <v>-176.55970697788601</v>
      </c>
      <c r="AE31" s="62">
        <v>-79.718989642124498</v>
      </c>
      <c r="AF31" s="63">
        <v>-503.88667076648653</v>
      </c>
      <c r="AG31" s="62">
        <v>-167.70810859928099</v>
      </c>
      <c r="AH31" s="62">
        <v>-287.34080588555099</v>
      </c>
      <c r="AI31" s="62">
        <v>-187.355237370553</v>
      </c>
      <c r="AJ31" s="62">
        <v>-209.657532805069</v>
      </c>
      <c r="AK31" s="63">
        <v>-852.06168466045392</v>
      </c>
      <c r="AL31" s="62">
        <v>-184.822027474431</v>
      </c>
      <c r="AM31" s="62">
        <v>-185.890756621306</v>
      </c>
      <c r="AN31" s="62">
        <v>-177.607625473773</v>
      </c>
      <c r="AO31" s="62">
        <v>-176.00049118230501</v>
      </c>
      <c r="AP31" s="62">
        <v>-177.17922238847601</v>
      </c>
      <c r="AQ31" s="356">
        <v>-177.54264136375104</v>
      </c>
      <c r="AR31" s="62">
        <v>-189.84787761984796</v>
      </c>
      <c r="AS31" s="356">
        <f t="shared" si="3"/>
        <v>-189.84787761984796</v>
      </c>
      <c r="AT31" s="63">
        <v>-728.77473846251996</v>
      </c>
      <c r="AU31" s="63">
        <v>-729.28176678721002</v>
      </c>
      <c r="AV31" s="62">
        <v>-203.596400403719</v>
      </c>
      <c r="AW31" s="62">
        <v>-211.418410358492</v>
      </c>
      <c r="AX31" s="62">
        <v>-203.944380290428</v>
      </c>
      <c r="AY31" s="62">
        <v>-193.75554907879999</v>
      </c>
      <c r="AZ31" s="63">
        <v>-812.71474013143893</v>
      </c>
      <c r="BA31" s="62">
        <v>-207.836030281603</v>
      </c>
      <c r="BB31"/>
      <c r="BC31" s="165">
        <f t="shared" si="4"/>
        <v>2.0823697616839443E-2</v>
      </c>
    </row>
    <row r="32" spans="1:55">
      <c r="A32" s="32" t="s">
        <v>53</v>
      </c>
      <c r="B32" s="36" t="s">
        <v>54</v>
      </c>
      <c r="C32" s="61">
        <v>1228</v>
      </c>
      <c r="D32" s="61">
        <v>1500</v>
      </c>
      <c r="E32" s="61">
        <v>1751</v>
      </c>
      <c r="F32" s="61">
        <v>1564</v>
      </c>
      <c r="G32" s="61">
        <f>C32+D32+E32+F32</f>
        <v>6043</v>
      </c>
      <c r="H32" s="61">
        <v>818.13483957428798</v>
      </c>
      <c r="I32" s="61">
        <v>1942.0723159537999</v>
      </c>
      <c r="J32" s="61">
        <v>1393.98698380735</v>
      </c>
      <c r="K32" s="61">
        <v>671.19162698064395</v>
      </c>
      <c r="L32" s="61">
        <f>H32+I32+J32+K32</f>
        <v>4825.3857663160825</v>
      </c>
      <c r="M32" s="61">
        <v>1600.1278248352401</v>
      </c>
      <c r="N32" s="61">
        <v>2106.2176113888399</v>
      </c>
      <c r="O32" s="61">
        <v>1907.3123019571999</v>
      </c>
      <c r="P32" s="61">
        <v>922.46423098725995</v>
      </c>
      <c r="Q32" s="61">
        <v>6536.1219691685401</v>
      </c>
      <c r="R32" s="61">
        <v>1428.53323403635</v>
      </c>
      <c r="S32" s="61">
        <v>2076.1311041015201</v>
      </c>
      <c r="T32" s="61">
        <v>1768.8266998281899</v>
      </c>
      <c r="U32" s="61">
        <v>1570.69346305712</v>
      </c>
      <c r="V32" s="61">
        <v>6844.1845010231791</v>
      </c>
      <c r="W32" s="61">
        <v>1350.13801737433</v>
      </c>
      <c r="X32" s="61">
        <v>1812.5622397065999</v>
      </c>
      <c r="Y32" s="61">
        <v>1848.80313070323</v>
      </c>
      <c r="Z32" s="61">
        <v>2186.1343971926999</v>
      </c>
      <c r="AA32" s="61">
        <v>7197.6377849768596</v>
      </c>
      <c r="AB32" s="61">
        <v>907.86819645818105</v>
      </c>
      <c r="AC32" s="61">
        <v>1482.9064748886001</v>
      </c>
      <c r="AD32" s="61">
        <v>1768.6771670672099</v>
      </c>
      <c r="AE32" s="61">
        <v>529.53221221802301</v>
      </c>
      <c r="AF32" s="61">
        <v>4688.9840506320143</v>
      </c>
      <c r="AG32" s="61">
        <v>1753.6381829498901</v>
      </c>
      <c r="AH32" s="61">
        <v>2770.4041721783201</v>
      </c>
      <c r="AI32" s="61">
        <v>2222.3833104881901</v>
      </c>
      <c r="AJ32" s="61">
        <v>2354.2952587023201</v>
      </c>
      <c r="AK32" s="61">
        <v>9100.7209243187208</v>
      </c>
      <c r="AL32" s="61">
        <v>1330.8622897907101</v>
      </c>
      <c r="AM32" s="61">
        <v>1350.1693076162601</v>
      </c>
      <c r="AN32" s="61">
        <v>2769.3288695235901</v>
      </c>
      <c r="AO32" s="61">
        <v>2430.55244136285</v>
      </c>
      <c r="AP32" s="61">
        <v>2003.78840784473</v>
      </c>
      <c r="AQ32" s="358">
        <v>1971.1275896484403</v>
      </c>
      <c r="AR32" s="61">
        <v>2245.6193368274899</v>
      </c>
      <c r="AS32" s="358">
        <f t="shared" si="3"/>
        <v>2245.6193368274899</v>
      </c>
      <c r="AT32" s="61">
        <v>8144.0641191983214</v>
      </c>
      <c r="AU32" s="61">
        <v>7997.4686754550403</v>
      </c>
      <c r="AV32" s="61">
        <v>1668.8919628630999</v>
      </c>
      <c r="AW32" s="61">
        <v>2480.65132419679</v>
      </c>
      <c r="AX32" s="61">
        <v>2384.36525449999</v>
      </c>
      <c r="AY32" s="61">
        <v>1724.0418671166501</v>
      </c>
      <c r="AZ32" s="61">
        <v>8257.9504086765301</v>
      </c>
      <c r="BA32" s="61">
        <v>2383.7215700103602</v>
      </c>
      <c r="BB32"/>
      <c r="BC32" s="165">
        <f t="shared" si="4"/>
        <v>0.42832587312657466</v>
      </c>
    </row>
    <row r="33" spans="1:55">
      <c r="A33" s="22"/>
      <c r="B33" s="1"/>
      <c r="C33" s="62"/>
      <c r="D33" s="1"/>
      <c r="E33" s="1"/>
      <c r="F33" s="1"/>
      <c r="G33" s="1"/>
      <c r="H33" s="1"/>
      <c r="I33" s="1"/>
      <c r="J33" s="1"/>
      <c r="K33" s="76"/>
      <c r="L33" s="1"/>
      <c r="M33" s="1"/>
      <c r="N33" s="1"/>
      <c r="O33" s="1"/>
      <c r="P33" s="76"/>
      <c r="Q33" s="1"/>
      <c r="R33" s="1"/>
      <c r="S33" s="1"/>
      <c r="T33" s="1"/>
      <c r="U33" s="76"/>
      <c r="V33" s="1"/>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373"/>
      <c r="BA33" s="76"/>
      <c r="BB33"/>
      <c r="BC33" s="167"/>
    </row>
    <row r="34" spans="1:55">
      <c r="A34" s="22"/>
      <c r="B34" s="21"/>
      <c r="C34" s="66"/>
      <c r="D34" s="66"/>
      <c r="E34" s="66"/>
      <c r="F34" s="66"/>
      <c r="G34" s="66"/>
      <c r="H34" s="66"/>
      <c r="I34" s="66"/>
      <c r="J34" s="66"/>
      <c r="K34" s="1"/>
      <c r="L34" s="66"/>
      <c r="M34" s="66"/>
      <c r="N34" s="66"/>
      <c r="O34" s="66"/>
      <c r="P34" s="1"/>
      <c r="Q34" s="66"/>
      <c r="R34" s="66"/>
      <c r="S34" s="66"/>
      <c r="T34" s="66"/>
      <c r="U34" s="1"/>
      <c r="V34" s="66"/>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c r="BC34" s="167"/>
    </row>
    <row r="35" spans="1:55">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c r="BC35" s="292"/>
    </row>
    <row r="36" spans="1:55" ht="16.5" thickBot="1">
      <c r="A36" s="22"/>
      <c r="B36" s="24" t="s">
        <v>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c r="BC36" s="291"/>
    </row>
    <row r="37" spans="1:55">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67" t="s">
        <v>596</v>
      </c>
      <c r="AN37" s="1"/>
      <c r="AO37" s="67" t="s">
        <v>596</v>
      </c>
      <c r="AP37" s="1"/>
      <c r="AQ37" s="67" t="s">
        <v>596</v>
      </c>
      <c r="AR37" s="1"/>
      <c r="AS37" s="67" t="s">
        <v>596</v>
      </c>
      <c r="AT37" s="1"/>
      <c r="AU37" s="58" t="s">
        <v>596</v>
      </c>
      <c r="AV37" s="1"/>
      <c r="AW37" s="1"/>
      <c r="AX37" s="1"/>
      <c r="AY37" s="1"/>
      <c r="AZ37" s="1"/>
      <c r="BA37" s="1"/>
      <c r="BB37"/>
      <c r="BC37" s="370"/>
    </row>
    <row r="38" spans="1:55" ht="25.5">
      <c r="A38" s="22"/>
      <c r="B38" s="37" t="s">
        <v>24</v>
      </c>
      <c r="C38" s="67" t="str">
        <f>$16:$16</f>
        <v>Q1-15
Stated</v>
      </c>
      <c r="D38" s="67" t="str">
        <f>$16:$16</f>
        <v>Q2-15
Stated</v>
      </c>
      <c r="E38" s="67" t="str">
        <f>$16:$16</f>
        <v>Q3-15
Stated</v>
      </c>
      <c r="F38" s="67" t="str">
        <f>$16:$16</f>
        <v>Q4-15
Stated</v>
      </c>
      <c r="G38" s="67" t="str">
        <f>$16:$16</f>
        <v>FY-2015
Stated</v>
      </c>
      <c r="H38" s="67" t="str">
        <f>$16:$16</f>
        <v>Q1-16
Stated</v>
      </c>
      <c r="I38" s="67" t="str">
        <f>$16:$16</f>
        <v>Q2-16
Stated</v>
      </c>
      <c r="J38" s="67" t="str">
        <f>$16:$16</f>
        <v>Q3-16
Stated</v>
      </c>
      <c r="K38" s="67" t="str">
        <f>$16:$16</f>
        <v>Q4-16
Stated</v>
      </c>
      <c r="L38" s="67" t="str">
        <f>$16:$16</f>
        <v>FY-2016
Stated</v>
      </c>
      <c r="M38" s="67" t="s">
        <v>488</v>
      </c>
      <c r="N38" s="67" t="s">
        <v>489</v>
      </c>
      <c r="O38" s="67" t="s">
        <v>490</v>
      </c>
      <c r="P38" s="67" t="s">
        <v>491</v>
      </c>
      <c r="Q38" s="67" t="s">
        <v>492</v>
      </c>
      <c r="R38" s="67" t="s">
        <v>493</v>
      </c>
      <c r="S38" s="67" t="s">
        <v>494</v>
      </c>
      <c r="T38" s="67" t="s">
        <v>495</v>
      </c>
      <c r="U38" s="67" t="s">
        <v>496</v>
      </c>
      <c r="V38" s="67" t="s">
        <v>497</v>
      </c>
      <c r="W38" s="67" t="s">
        <v>498</v>
      </c>
      <c r="X38" s="67" t="s">
        <v>499</v>
      </c>
      <c r="Y38" s="67" t="s">
        <v>500</v>
      </c>
      <c r="Z38" s="67" t="s">
        <v>501</v>
      </c>
      <c r="AA38" s="67" t="s">
        <v>502</v>
      </c>
      <c r="AB38" s="67" t="s">
        <v>503</v>
      </c>
      <c r="AC38" s="67" t="s">
        <v>504</v>
      </c>
      <c r="AD38" s="67" t="s">
        <v>505</v>
      </c>
      <c r="AE38" s="67" t="s">
        <v>506</v>
      </c>
      <c r="AF38" s="67" t="s">
        <v>507</v>
      </c>
      <c r="AG38" s="67" t="s">
        <v>508</v>
      </c>
      <c r="AH38" s="67" t="s">
        <v>509</v>
      </c>
      <c r="AI38" s="67" t="s">
        <v>510</v>
      </c>
      <c r="AJ38" s="67" t="s">
        <v>511</v>
      </c>
      <c r="AK38" s="67" t="s">
        <v>512</v>
      </c>
      <c r="AL38" s="67" t="s">
        <v>513</v>
      </c>
      <c r="AM38" s="67" t="str">
        <f>$16:$16</f>
        <v>Q1-22
Stated</v>
      </c>
      <c r="AN38" s="67" t="s">
        <v>570</v>
      </c>
      <c r="AO38" s="67" t="str">
        <f>$16:$16</f>
        <v>Q2-22
Stated</v>
      </c>
      <c r="AP38" s="67" t="s">
        <v>574</v>
      </c>
      <c r="AQ38" s="67" t="str">
        <f>$16:$16</f>
        <v>Q3-22
Stated</v>
      </c>
      <c r="AR38" s="67" t="str">
        <f>$16:$16</f>
        <v>Q4-22
Stated</v>
      </c>
      <c r="AS38" s="67" t="str">
        <f>$16:$16</f>
        <v>Q4-22
Stated</v>
      </c>
      <c r="AT38" s="67" t="s">
        <v>600</v>
      </c>
      <c r="AU38" s="67" t="s">
        <v>610</v>
      </c>
      <c r="AV38" s="67" t="s">
        <v>605</v>
      </c>
      <c r="AW38" s="67" t="s">
        <v>614</v>
      </c>
      <c r="AX38" s="67" t="s">
        <v>619</v>
      </c>
      <c r="AY38" s="67" t="s">
        <v>626</v>
      </c>
      <c r="AZ38" s="374" t="s">
        <v>627</v>
      </c>
      <c r="BA38" s="67" t="str">
        <f>$16:$16</f>
        <v>Q1-24
Stated</v>
      </c>
      <c r="BB38"/>
      <c r="BC38" s="370" t="str">
        <f>LEFT($AV:$AV,2)&amp;"/"&amp;LEFT(BA:BA,2)</f>
        <v>Q1/Q1</v>
      </c>
    </row>
    <row r="39" spans="1:55">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c r="BC39" s="341"/>
    </row>
    <row r="40" spans="1:55">
      <c r="A40" s="38" t="s">
        <v>56</v>
      </c>
      <c r="B40" s="39" t="s">
        <v>26</v>
      </c>
      <c r="C40" s="68">
        <v>3636</v>
      </c>
      <c r="D40" s="68">
        <v>3610</v>
      </c>
      <c r="E40" s="68">
        <v>3548</v>
      </c>
      <c r="F40" s="68">
        <v>3699</v>
      </c>
      <c r="G40" s="69">
        <f t="shared" ref="G40:G55" si="5">C40+D40+E40+F40</f>
        <v>14493</v>
      </c>
      <c r="H40" s="68">
        <v>3562.7809999999999</v>
      </c>
      <c r="I40" s="68">
        <v>3519.6570000000002</v>
      </c>
      <c r="J40" s="68">
        <v>3273.087</v>
      </c>
      <c r="K40" s="68">
        <v>3271.279</v>
      </c>
      <c r="L40" s="69">
        <f t="shared" ref="L40:L55" si="6">H40+I40+J40+K40</f>
        <v>13626.804</v>
      </c>
      <c r="M40" s="68">
        <v>3529.0749999999998</v>
      </c>
      <c r="N40" s="68">
        <v>3117.442</v>
      </c>
      <c r="O40" s="68">
        <v>3289.2910000000002</v>
      </c>
      <c r="P40" s="68">
        <v>3341.0839999999998</v>
      </c>
      <c r="Q40" s="69">
        <v>13276.892</v>
      </c>
      <c r="R40" s="68">
        <v>3357.9969999999998</v>
      </c>
      <c r="S40" s="68">
        <v>3226.86</v>
      </c>
      <c r="T40" s="68">
        <v>3220.1550000000002</v>
      </c>
      <c r="U40" s="68">
        <v>3235.0909999999999</v>
      </c>
      <c r="V40" s="69">
        <v>13040.103000000001</v>
      </c>
      <c r="W40" s="68">
        <v>3411.36</v>
      </c>
      <c r="X40" s="68">
        <v>3257.2130000000002</v>
      </c>
      <c r="Y40" s="68">
        <v>3172.33</v>
      </c>
      <c r="Z40" s="68">
        <v>3276.45</v>
      </c>
      <c r="AA40" s="69">
        <v>13117.352999999999</v>
      </c>
      <c r="AB40" s="68">
        <v>3159.9650000000001</v>
      </c>
      <c r="AC40" s="68">
        <v>3163.0059999999999</v>
      </c>
      <c r="AD40" s="68">
        <v>3307.5819999999999</v>
      </c>
      <c r="AE40" s="68">
        <v>3425.1219999999998</v>
      </c>
      <c r="AF40" s="69">
        <v>13055.674999999999</v>
      </c>
      <c r="AG40" s="68">
        <v>3536.23</v>
      </c>
      <c r="AH40" s="68">
        <v>3471.5929999999998</v>
      </c>
      <c r="AI40" s="68">
        <v>3408.127</v>
      </c>
      <c r="AJ40" s="68">
        <v>3680.19</v>
      </c>
      <c r="AK40" s="69">
        <v>14096.140000000001</v>
      </c>
      <c r="AL40" s="68">
        <v>3686.4940000000001</v>
      </c>
      <c r="AM40" s="68">
        <v>3686.4940000000001</v>
      </c>
      <c r="AN40" s="68">
        <v>3744.8020000000001</v>
      </c>
      <c r="AO40" s="68">
        <v>3738.2260000000001</v>
      </c>
      <c r="AP40" s="68">
        <v>3328.2739999999999</v>
      </c>
      <c r="AQ40" s="359">
        <v>3334.8499999999995</v>
      </c>
      <c r="AR40" s="68">
        <v>3396.4760000000006</v>
      </c>
      <c r="AS40" s="359">
        <f>AU40-AM40-AO40-AQ40</f>
        <v>3396.4759999999997</v>
      </c>
      <c r="AT40" s="69">
        <v>14187.753000000001</v>
      </c>
      <c r="AU40" s="69">
        <v>14156.046</v>
      </c>
      <c r="AV40" s="68">
        <v>3333.4180000000001</v>
      </c>
      <c r="AW40" s="68">
        <v>3352.8780000000002</v>
      </c>
      <c r="AX40" s="68">
        <v>3345.212</v>
      </c>
      <c r="AY40" s="68">
        <v>3227.3939999999998</v>
      </c>
      <c r="AZ40" s="69">
        <v>13258.902</v>
      </c>
      <c r="BA40" s="68">
        <v>3313.605</v>
      </c>
      <c r="BB40"/>
      <c r="BC40" s="165">
        <f t="shared" ref="BC40:BC56" si="7">IF(ISERROR($BA40/AV40),"ns",IF($BA40/AV40&gt;200%,"x"&amp;(ROUND($BA40/AV40,1)),IF($BA40/AV40&lt;0,"ns",$BA40/AV40-1)))</f>
        <v>-5.943749028774703E-3</v>
      </c>
    </row>
    <row r="41" spans="1:55">
      <c r="A41" s="40" t="s">
        <v>57</v>
      </c>
      <c r="B41" s="41" t="s">
        <v>58</v>
      </c>
      <c r="C41" s="70">
        <v>-139</v>
      </c>
      <c r="D41" s="70">
        <v>-42</v>
      </c>
      <c r="E41" s="70">
        <v>12</v>
      </c>
      <c r="F41" s="70">
        <v>170</v>
      </c>
      <c r="G41" s="71">
        <f>C41+D41+E41+F41</f>
        <v>1</v>
      </c>
      <c r="H41" s="70">
        <v>0</v>
      </c>
      <c r="I41" s="70">
        <v>-8</v>
      </c>
      <c r="J41" s="70">
        <v>-1</v>
      </c>
      <c r="K41" s="70">
        <v>-194</v>
      </c>
      <c r="L41" s="71">
        <f>H41+I41+J41+K41</f>
        <v>-203</v>
      </c>
      <c r="M41" s="70">
        <v>0</v>
      </c>
      <c r="N41" s="70">
        <v>125</v>
      </c>
      <c r="O41" s="70">
        <v>79.765000000000001</v>
      </c>
      <c r="P41" s="70">
        <v>14.959</v>
      </c>
      <c r="Q41" s="71">
        <v>219.72399999999999</v>
      </c>
      <c r="R41" s="70">
        <v>0</v>
      </c>
      <c r="S41" s="70">
        <v>0</v>
      </c>
      <c r="T41" s="70">
        <v>-21.65</v>
      </c>
      <c r="U41" s="70">
        <v>6.8199999999999399</v>
      </c>
      <c r="V41" s="71">
        <v>-14.830000000000059</v>
      </c>
      <c r="W41" s="70">
        <v>-78.347999999999999</v>
      </c>
      <c r="X41" s="70">
        <v>-19.292999999999999</v>
      </c>
      <c r="Y41" s="70">
        <v>-72.149000000000001</v>
      </c>
      <c r="Z41" s="70">
        <v>-136.798</v>
      </c>
      <c r="AA41" s="71">
        <v>-306.58799999999997</v>
      </c>
      <c r="AB41" s="70">
        <v>-74.599999999999994</v>
      </c>
      <c r="AC41" s="70">
        <v>-58.3</v>
      </c>
      <c r="AD41" s="70">
        <v>0</v>
      </c>
      <c r="AE41" s="70">
        <v>52.2</v>
      </c>
      <c r="AF41" s="71">
        <v>-80.699999999999974</v>
      </c>
      <c r="AG41" s="70">
        <v>-194</v>
      </c>
      <c r="AH41" s="70">
        <v>18.7</v>
      </c>
      <c r="AI41" s="70">
        <v>0</v>
      </c>
      <c r="AJ41" s="70">
        <v>84.5</v>
      </c>
      <c r="AK41" s="71">
        <v>-90.800000000000011</v>
      </c>
      <c r="AL41" s="70">
        <v>69.7</v>
      </c>
      <c r="AM41" s="70">
        <v>69.7</v>
      </c>
      <c r="AN41" s="70">
        <v>342.2</v>
      </c>
      <c r="AO41" s="70">
        <v>342.2</v>
      </c>
      <c r="AP41" s="70">
        <v>0</v>
      </c>
      <c r="AQ41" s="360">
        <v>0</v>
      </c>
      <c r="AR41" s="70">
        <v>0</v>
      </c>
      <c r="AS41" s="360">
        <f t="shared" ref="AS41:AS56" si="8">AU41-AM41-AO41-AQ41</f>
        <v>-69.699999999999989</v>
      </c>
      <c r="AT41" s="71">
        <v>411.9</v>
      </c>
      <c r="AU41" s="71">
        <v>342.2</v>
      </c>
      <c r="AV41" s="70">
        <v>0</v>
      </c>
      <c r="AW41" s="70">
        <v>0</v>
      </c>
      <c r="AX41" s="70">
        <v>118.3</v>
      </c>
      <c r="AY41" s="70">
        <v>73.555000000000007</v>
      </c>
      <c r="AZ41" s="71">
        <v>191.85500000000002</v>
      </c>
      <c r="BA41" s="70">
        <v>41</v>
      </c>
      <c r="BB41"/>
      <c r="BC41" s="165" t="str">
        <f t="shared" si="7"/>
        <v>ns</v>
      </c>
    </row>
    <row r="42" spans="1:55">
      <c r="A42" s="42" t="s">
        <v>59</v>
      </c>
      <c r="B42" s="29" t="s">
        <v>28</v>
      </c>
      <c r="C42" s="72">
        <v>-2144</v>
      </c>
      <c r="D42" s="72">
        <v>-1985</v>
      </c>
      <c r="E42" s="72">
        <v>-1961</v>
      </c>
      <c r="F42" s="72">
        <v>-2027</v>
      </c>
      <c r="G42" s="73">
        <f t="shared" si="5"/>
        <v>-8117</v>
      </c>
      <c r="H42" s="62">
        <v>-2183.3220000000001</v>
      </c>
      <c r="I42" s="62">
        <v>-2089.1060000000002</v>
      </c>
      <c r="J42" s="62">
        <v>-1980.2750000000001</v>
      </c>
      <c r="K42" s="62">
        <v>-2159.7530000000002</v>
      </c>
      <c r="L42" s="73">
        <f t="shared" si="6"/>
        <v>-8412.4560000000001</v>
      </c>
      <c r="M42" s="62">
        <v>-2219.0810000000001</v>
      </c>
      <c r="N42" s="62">
        <v>-2123.3049999999998</v>
      </c>
      <c r="O42" s="62">
        <v>-2035.07</v>
      </c>
      <c r="P42" s="62">
        <v>-2152.9929999999999</v>
      </c>
      <c r="Q42" s="73">
        <v>-8530.4490000000005</v>
      </c>
      <c r="R42" s="62">
        <v>-2267.578</v>
      </c>
      <c r="S42" s="62">
        <v>-2164.0070000000001</v>
      </c>
      <c r="T42" s="62">
        <v>-2076.5709999999999</v>
      </c>
      <c r="U42" s="62">
        <v>-2235.569</v>
      </c>
      <c r="V42" s="73">
        <v>-8743.7250000000004</v>
      </c>
      <c r="W42" s="62">
        <v>-2282.194</v>
      </c>
      <c r="X42" s="62">
        <v>-2219.35</v>
      </c>
      <c r="Y42" s="62">
        <v>-2144.2640000000001</v>
      </c>
      <c r="Z42" s="62">
        <v>-2275.9920000000002</v>
      </c>
      <c r="AA42" s="73">
        <v>-8921.7999999999993</v>
      </c>
      <c r="AB42" s="62">
        <v>-2357.2719999999999</v>
      </c>
      <c r="AC42" s="62">
        <v>-2051.4160000000002</v>
      </c>
      <c r="AD42" s="62">
        <v>-2115.3290000000002</v>
      </c>
      <c r="AE42" s="62">
        <v>-2310.7020000000002</v>
      </c>
      <c r="AF42" s="73">
        <v>-8834.719000000001</v>
      </c>
      <c r="AG42" s="62">
        <v>-2353.3760000000002</v>
      </c>
      <c r="AH42" s="62">
        <v>-2236.31</v>
      </c>
      <c r="AI42" s="62">
        <v>-2146.364</v>
      </c>
      <c r="AJ42" s="62">
        <v>-2337.471</v>
      </c>
      <c r="AK42" s="73">
        <v>-9073.5209999999988</v>
      </c>
      <c r="AL42" s="62">
        <v>-2484.2649999999999</v>
      </c>
      <c r="AM42" s="62">
        <v>-2484.2649999999999</v>
      </c>
      <c r="AN42" s="62">
        <v>-2356.5149999999999</v>
      </c>
      <c r="AO42" s="62">
        <v>-2356.4649999999997</v>
      </c>
      <c r="AP42" s="62">
        <v>-2225.4670000000001</v>
      </c>
      <c r="AQ42" s="356">
        <v>-2225.5170000000007</v>
      </c>
      <c r="AR42" s="62">
        <v>-2530.1930000000002</v>
      </c>
      <c r="AS42" s="356">
        <f t="shared" si="8"/>
        <v>-2530.1930000000002</v>
      </c>
      <c r="AT42" s="73">
        <v>-9596.6610000000001</v>
      </c>
      <c r="AU42" s="73">
        <v>-9596.44</v>
      </c>
      <c r="AV42" s="62">
        <v>-2554.3870000000002</v>
      </c>
      <c r="AW42" s="62">
        <v>-2445.9340000000002</v>
      </c>
      <c r="AX42" s="62">
        <v>-2327.576</v>
      </c>
      <c r="AY42" s="62">
        <v>-2484.9769999999999</v>
      </c>
      <c r="AZ42" s="63">
        <v>-9812.8739999999998</v>
      </c>
      <c r="BA42" s="62">
        <v>-2483.873</v>
      </c>
      <c r="BB42"/>
      <c r="BC42" s="165">
        <f t="shared" si="7"/>
        <v>-2.7605057495203367E-2</v>
      </c>
    </row>
    <row r="43" spans="1:55">
      <c r="A43" s="30" t="s">
        <v>60</v>
      </c>
      <c r="B43" s="31" t="s">
        <v>30</v>
      </c>
      <c r="C43" s="64"/>
      <c r="D43" s="64"/>
      <c r="E43" s="64"/>
      <c r="F43" s="64"/>
      <c r="G43" s="65">
        <f>SUM(C43:F43)</f>
        <v>0</v>
      </c>
      <c r="H43" s="64">
        <v>-37.46</v>
      </c>
      <c r="I43" s="64">
        <v>-0.42000000000000171</v>
      </c>
      <c r="J43" s="64">
        <v>0</v>
      </c>
      <c r="K43" s="64">
        <v>0</v>
      </c>
      <c r="L43" s="65">
        <f>SUM(H43:K43)</f>
        <v>-37.880000000000003</v>
      </c>
      <c r="M43" s="64">
        <v>-41.489999999999995</v>
      </c>
      <c r="N43" s="64">
        <v>-1.68</v>
      </c>
      <c r="O43" s="64">
        <v>0</v>
      </c>
      <c r="P43" s="64">
        <v>0</v>
      </c>
      <c r="Q43" s="65">
        <v>-43.169999999999995</v>
      </c>
      <c r="R43" s="64">
        <v>-68.070269991641297</v>
      </c>
      <c r="S43" s="64">
        <v>-19.1054704720828</v>
      </c>
      <c r="T43" s="64">
        <v>0</v>
      </c>
      <c r="U43" s="64">
        <v>0</v>
      </c>
      <c r="V43" s="65">
        <v>-87.175740463724097</v>
      </c>
      <c r="W43" s="64">
        <v>-90.2</v>
      </c>
      <c r="X43" s="64">
        <v>1.7999999999999972</v>
      </c>
      <c r="Y43" s="64">
        <v>2.36</v>
      </c>
      <c r="Z43" s="64">
        <v>0</v>
      </c>
      <c r="AA43" s="65">
        <v>-86.04</v>
      </c>
      <c r="AB43" s="64">
        <v>-94.1</v>
      </c>
      <c r="AC43" s="64">
        <v>-28.606999999999999</v>
      </c>
      <c r="AD43" s="64">
        <v>0</v>
      </c>
      <c r="AE43" s="64">
        <v>0</v>
      </c>
      <c r="AF43" s="65">
        <v>-122.70699999999999</v>
      </c>
      <c r="AG43" s="64">
        <v>-86.573999999999998</v>
      </c>
      <c r="AH43" s="64">
        <v>-0.51600000000000534</v>
      </c>
      <c r="AI43" s="64">
        <v>0</v>
      </c>
      <c r="AJ43" s="64">
        <v>0</v>
      </c>
      <c r="AK43" s="65">
        <v>-87.09</v>
      </c>
      <c r="AL43" s="64">
        <v>-158.17382093873101</v>
      </c>
      <c r="AM43" s="64">
        <v>-158.17382093873101</v>
      </c>
      <c r="AN43" s="64">
        <v>2.5747087209850008</v>
      </c>
      <c r="AO43" s="64">
        <v>2.5747087209850008</v>
      </c>
      <c r="AP43" s="64">
        <v>0</v>
      </c>
      <c r="AQ43" s="357">
        <v>0</v>
      </c>
      <c r="AR43" s="64">
        <v>0</v>
      </c>
      <c r="AS43" s="357">
        <f t="shared" si="8"/>
        <v>0</v>
      </c>
      <c r="AT43" s="65">
        <v>-155.59911221774601</v>
      </c>
      <c r="AU43" s="65">
        <v>-155.59911221774601</v>
      </c>
      <c r="AV43" s="64">
        <v>-113.25</v>
      </c>
      <c r="AW43" s="64">
        <v>2.3659999999999997</v>
      </c>
      <c r="AX43" s="64">
        <v>0</v>
      </c>
      <c r="AY43" s="64">
        <v>0</v>
      </c>
      <c r="AZ43" s="65">
        <v>-110.884</v>
      </c>
      <c r="BA43" s="64">
        <v>0</v>
      </c>
      <c r="BB43"/>
      <c r="BC43" s="165">
        <f t="shared" si="7"/>
        <v>-1</v>
      </c>
    </row>
    <row r="44" spans="1:55">
      <c r="A44" s="43" t="s">
        <v>61</v>
      </c>
      <c r="B44" s="28" t="s">
        <v>32</v>
      </c>
      <c r="C44" s="74">
        <v>1492</v>
      </c>
      <c r="D44" s="74">
        <v>1625</v>
      </c>
      <c r="E44" s="74">
        <v>1587</v>
      </c>
      <c r="F44" s="74">
        <v>1672</v>
      </c>
      <c r="G44" s="75">
        <f t="shared" si="5"/>
        <v>6376</v>
      </c>
      <c r="H44" s="60">
        <v>1416.9190000000001</v>
      </c>
      <c r="I44" s="60">
        <v>1430.971</v>
      </c>
      <c r="J44" s="60">
        <v>1292.8119999999999</v>
      </c>
      <c r="K44" s="60">
        <v>1111.5260000000001</v>
      </c>
      <c r="L44" s="75">
        <f t="shared" si="6"/>
        <v>5252.2280000000001</v>
      </c>
      <c r="M44" s="60">
        <v>1309.9939999999999</v>
      </c>
      <c r="N44" s="60">
        <v>994.13699999999994</v>
      </c>
      <c r="O44" s="60">
        <v>1254.221</v>
      </c>
      <c r="P44" s="60">
        <v>1188.0909999999999</v>
      </c>
      <c r="Q44" s="75">
        <v>4746.4429999999993</v>
      </c>
      <c r="R44" s="60">
        <v>1090.4190000000001</v>
      </c>
      <c r="S44" s="60">
        <v>1062.8530000000001</v>
      </c>
      <c r="T44" s="60">
        <v>1143.5840000000001</v>
      </c>
      <c r="U44" s="60">
        <v>999.52200000000005</v>
      </c>
      <c r="V44" s="75">
        <v>4296.3779999999997</v>
      </c>
      <c r="W44" s="60">
        <v>1129.1659999999999</v>
      </c>
      <c r="X44" s="60">
        <v>1037.8630000000001</v>
      </c>
      <c r="Y44" s="60">
        <v>1028.066</v>
      </c>
      <c r="Z44" s="60">
        <v>1000.458</v>
      </c>
      <c r="AA44" s="75">
        <v>4195.5529999999999</v>
      </c>
      <c r="AB44" s="60">
        <v>802.69299999999998</v>
      </c>
      <c r="AC44" s="60">
        <v>1111.5899999999999</v>
      </c>
      <c r="AD44" s="60">
        <v>1192.2529999999999</v>
      </c>
      <c r="AE44" s="60">
        <v>1114.42</v>
      </c>
      <c r="AF44" s="75">
        <v>4220.9560000000001</v>
      </c>
      <c r="AG44" s="60">
        <v>1182.854</v>
      </c>
      <c r="AH44" s="60">
        <v>1235.2829999999999</v>
      </c>
      <c r="AI44" s="60">
        <v>1261.7629999999999</v>
      </c>
      <c r="AJ44" s="60">
        <v>1342.7190000000001</v>
      </c>
      <c r="AK44" s="75">
        <v>5022.6189999999997</v>
      </c>
      <c r="AL44" s="60">
        <v>1202.229</v>
      </c>
      <c r="AM44" s="60">
        <v>1202.229</v>
      </c>
      <c r="AN44" s="60">
        <v>1388.287</v>
      </c>
      <c r="AO44" s="60">
        <v>1381.7609999999997</v>
      </c>
      <c r="AP44" s="60">
        <v>1102.807</v>
      </c>
      <c r="AQ44" s="358">
        <v>1109.3330000000001</v>
      </c>
      <c r="AR44" s="60">
        <v>866.2829999999999</v>
      </c>
      <c r="AS44" s="358">
        <f t="shared" si="8"/>
        <v>866.28299999999967</v>
      </c>
      <c r="AT44" s="75">
        <v>4591.0920000000006</v>
      </c>
      <c r="AU44" s="75">
        <v>4559.6059999999998</v>
      </c>
      <c r="AV44" s="60">
        <v>779.03099999999995</v>
      </c>
      <c r="AW44" s="60">
        <v>906.94399999999996</v>
      </c>
      <c r="AX44" s="60">
        <v>1017.636</v>
      </c>
      <c r="AY44" s="60">
        <v>742.41700000000003</v>
      </c>
      <c r="AZ44" s="75">
        <v>3446.0279999999998</v>
      </c>
      <c r="BA44" s="60">
        <v>829.73199999999997</v>
      </c>
      <c r="BB44"/>
      <c r="BC44" s="165">
        <f t="shared" si="7"/>
        <v>6.5082134087090182E-2</v>
      </c>
    </row>
    <row r="45" spans="1:55">
      <c r="A45" s="42" t="s">
        <v>62</v>
      </c>
      <c r="B45" s="29" t="s">
        <v>34</v>
      </c>
      <c r="C45" s="72">
        <v>-200</v>
      </c>
      <c r="D45" s="72">
        <v>-364</v>
      </c>
      <c r="E45" s="72">
        <v>60</v>
      </c>
      <c r="F45" s="72">
        <v>-225</v>
      </c>
      <c r="G45" s="73">
        <f t="shared" si="5"/>
        <v>-729</v>
      </c>
      <c r="H45" s="62">
        <v>-147.72800000000001</v>
      </c>
      <c r="I45" s="62">
        <v>-260.113</v>
      </c>
      <c r="J45" s="62">
        <v>-150.858</v>
      </c>
      <c r="K45" s="62">
        <v>-60.65</v>
      </c>
      <c r="L45" s="73">
        <f t="shared" si="6"/>
        <v>-619.34900000000005</v>
      </c>
      <c r="M45" s="62">
        <v>-116.131</v>
      </c>
      <c r="N45" s="62">
        <v>35.039000000000001</v>
      </c>
      <c r="O45" s="62">
        <v>-50.972999999999999</v>
      </c>
      <c r="P45" s="62">
        <v>-86.200999999999993</v>
      </c>
      <c r="Q45" s="73">
        <v>-218.26599999999999</v>
      </c>
      <c r="R45" s="62">
        <v>-104.309</v>
      </c>
      <c r="S45" s="62">
        <v>-175.72200000000001</v>
      </c>
      <c r="T45" s="62">
        <v>-104.285</v>
      </c>
      <c r="U45" s="62">
        <v>-249.88200000000001</v>
      </c>
      <c r="V45" s="73">
        <v>-634.19800000000009</v>
      </c>
      <c r="W45" s="62">
        <v>-56.259</v>
      </c>
      <c r="X45" s="62">
        <v>-238.35599999999999</v>
      </c>
      <c r="Y45" s="62">
        <v>-47.878</v>
      </c>
      <c r="Z45" s="62">
        <v>-155.167</v>
      </c>
      <c r="AA45" s="73">
        <v>-497.65999999999997</v>
      </c>
      <c r="AB45" s="62">
        <v>-306.99599999999998</v>
      </c>
      <c r="AC45" s="62">
        <v>-362.99900000000002</v>
      </c>
      <c r="AD45" s="62">
        <v>5.516</v>
      </c>
      <c r="AE45" s="62">
        <v>-377.54300000000001</v>
      </c>
      <c r="AF45" s="73">
        <v>-1042.0219999999999</v>
      </c>
      <c r="AG45" s="62">
        <v>-153.20099999999999</v>
      </c>
      <c r="AH45" s="62">
        <v>-186.143</v>
      </c>
      <c r="AI45" s="62">
        <v>-136.262</v>
      </c>
      <c r="AJ45" s="62">
        <v>-129.89699999999999</v>
      </c>
      <c r="AK45" s="73">
        <v>-605.50299999999993</v>
      </c>
      <c r="AL45" s="62">
        <v>-145.26400000000001</v>
      </c>
      <c r="AM45" s="62">
        <v>-145.25</v>
      </c>
      <c r="AN45" s="62">
        <v>-411.42099999999999</v>
      </c>
      <c r="AO45" s="62">
        <v>-411.404</v>
      </c>
      <c r="AP45" s="62">
        <v>-273.15300000000002</v>
      </c>
      <c r="AQ45" s="356">
        <v>-273.11500000000001</v>
      </c>
      <c r="AR45" s="62">
        <v>-306.80799999999999</v>
      </c>
      <c r="AS45" s="356">
        <f t="shared" si="8"/>
        <v>-306.80799999999999</v>
      </c>
      <c r="AT45" s="73">
        <v>-1136.452</v>
      </c>
      <c r="AU45" s="73">
        <v>-1136.577</v>
      </c>
      <c r="AV45" s="62">
        <v>-171.864</v>
      </c>
      <c r="AW45" s="62">
        <v>-404.87099999999998</v>
      </c>
      <c r="AX45" s="62">
        <v>-254.458</v>
      </c>
      <c r="AY45" s="62">
        <v>-320.92399999999998</v>
      </c>
      <c r="AZ45" s="73">
        <v>-1152.117</v>
      </c>
      <c r="BA45" s="62">
        <v>-247.11799999999999</v>
      </c>
      <c r="BB45"/>
      <c r="BC45" s="165">
        <f t="shared" si="7"/>
        <v>0.43786947819205868</v>
      </c>
    </row>
    <row r="46" spans="1:55">
      <c r="A46" s="30" t="s">
        <v>63</v>
      </c>
      <c r="B46" s="31" t="s">
        <v>36</v>
      </c>
      <c r="C46" s="64"/>
      <c r="D46" s="64"/>
      <c r="E46" s="64"/>
      <c r="F46" s="64"/>
      <c r="G46" s="65"/>
      <c r="H46" s="64">
        <v>0</v>
      </c>
      <c r="I46" s="64">
        <v>0</v>
      </c>
      <c r="J46" s="64">
        <v>0</v>
      </c>
      <c r="K46" s="64">
        <v>0</v>
      </c>
      <c r="L46" s="65"/>
      <c r="M46" s="64">
        <v>0</v>
      </c>
      <c r="N46" s="64">
        <v>0</v>
      </c>
      <c r="O46" s="64">
        <v>0</v>
      </c>
      <c r="P46" s="64">
        <v>0</v>
      </c>
      <c r="Q46" s="65"/>
      <c r="R46" s="64">
        <v>0</v>
      </c>
      <c r="S46" s="64">
        <v>0</v>
      </c>
      <c r="T46" s="64">
        <v>0</v>
      </c>
      <c r="U46" s="64">
        <v>0</v>
      </c>
      <c r="V46" s="65"/>
      <c r="W46" s="64">
        <v>0</v>
      </c>
      <c r="X46" s="64">
        <v>0</v>
      </c>
      <c r="Y46" s="64">
        <v>0</v>
      </c>
      <c r="Z46" s="64">
        <v>0</v>
      </c>
      <c r="AA46" s="65"/>
      <c r="AB46" s="64">
        <v>0</v>
      </c>
      <c r="AC46" s="64">
        <v>0</v>
      </c>
      <c r="AD46" s="64">
        <v>0</v>
      </c>
      <c r="AE46" s="64">
        <v>0</v>
      </c>
      <c r="AF46" s="65"/>
      <c r="AG46" s="64">
        <v>0</v>
      </c>
      <c r="AH46" s="64">
        <v>0</v>
      </c>
      <c r="AI46" s="64">
        <v>0</v>
      </c>
      <c r="AJ46" s="64">
        <v>0</v>
      </c>
      <c r="AK46" s="65"/>
      <c r="AL46" s="64">
        <v>0</v>
      </c>
      <c r="AM46" s="64">
        <v>0</v>
      </c>
      <c r="AN46" s="64">
        <v>0</v>
      </c>
      <c r="AO46" s="64">
        <v>0</v>
      </c>
      <c r="AP46" s="64">
        <v>0</v>
      </c>
      <c r="AQ46" s="357">
        <v>0</v>
      </c>
      <c r="AR46" s="64">
        <v>0</v>
      </c>
      <c r="AS46" s="357">
        <f t="shared" si="8"/>
        <v>0</v>
      </c>
      <c r="AT46" s="65">
        <v>0</v>
      </c>
      <c r="AU46" s="65">
        <v>0</v>
      </c>
      <c r="AV46" s="64">
        <v>0</v>
      </c>
      <c r="AW46" s="64">
        <v>0</v>
      </c>
      <c r="AX46" s="64">
        <v>0</v>
      </c>
      <c r="AY46" s="64">
        <v>0</v>
      </c>
      <c r="AZ46" s="65"/>
      <c r="BA46" s="64">
        <v>0</v>
      </c>
      <c r="BB46"/>
      <c r="BC46" s="165" t="str">
        <f t="shared" si="7"/>
        <v>ns</v>
      </c>
    </row>
    <row r="47" spans="1:55">
      <c r="A47" s="42" t="s">
        <v>64</v>
      </c>
      <c r="B47" s="29" t="s">
        <v>38</v>
      </c>
      <c r="C47" s="72">
        <v>0</v>
      </c>
      <c r="D47" s="72">
        <v>0</v>
      </c>
      <c r="E47" s="72">
        <v>-1</v>
      </c>
      <c r="F47" s="72">
        <v>24</v>
      </c>
      <c r="G47" s="73">
        <f t="shared" si="5"/>
        <v>23</v>
      </c>
      <c r="H47" s="62">
        <v>2.9028231638598498</v>
      </c>
      <c r="I47" s="62">
        <v>2.4942332423339302</v>
      </c>
      <c r="J47" s="62">
        <v>-0.66606092652849702</v>
      </c>
      <c r="K47" s="62">
        <v>0.85146102435866899</v>
      </c>
      <c r="L47" s="73">
        <f t="shared" si="6"/>
        <v>5.582456504023952</v>
      </c>
      <c r="M47" s="62">
        <v>2.8176326246194399</v>
      </c>
      <c r="N47" s="62">
        <v>1.6287339386092099</v>
      </c>
      <c r="O47" s="62">
        <v>-0.207419666924644</v>
      </c>
      <c r="P47" s="62">
        <v>1.84140755004943</v>
      </c>
      <c r="Q47" s="73">
        <v>6.0803544463534358</v>
      </c>
      <c r="R47" s="62">
        <v>4.9204017740247696</v>
      </c>
      <c r="S47" s="62">
        <v>2.3196563802017698</v>
      </c>
      <c r="T47" s="62">
        <v>0.66392923822435301</v>
      </c>
      <c r="U47" s="62">
        <v>4.1261246931093796</v>
      </c>
      <c r="V47" s="73">
        <v>12.030112085560273</v>
      </c>
      <c r="W47" s="62">
        <v>4.3437596464590804</v>
      </c>
      <c r="X47" s="62">
        <v>4.2210347556924903</v>
      </c>
      <c r="Y47" s="62">
        <v>0.38213835139430202</v>
      </c>
      <c r="Z47" s="62">
        <v>1.6388996156200599</v>
      </c>
      <c r="AA47" s="73">
        <v>10.585832369165932</v>
      </c>
      <c r="AB47" s="62">
        <v>3.36524741427078</v>
      </c>
      <c r="AC47" s="62">
        <v>-0.72293275120148504</v>
      </c>
      <c r="AD47" s="62">
        <v>-1.62363943940665</v>
      </c>
      <c r="AE47" s="62">
        <v>1.1814154845387399</v>
      </c>
      <c r="AF47" s="73">
        <v>2.200090708201385</v>
      </c>
      <c r="AG47" s="62">
        <v>0.46003199426746599</v>
      </c>
      <c r="AH47" s="62">
        <v>-11.8052540083398</v>
      </c>
      <c r="AI47" s="62">
        <v>7.2073576623206501E-2</v>
      </c>
      <c r="AJ47" s="62">
        <v>0.61213243159452602</v>
      </c>
      <c r="AK47" s="73">
        <v>-10.661016005854602</v>
      </c>
      <c r="AL47" s="62">
        <v>3.96147436644429</v>
      </c>
      <c r="AM47" s="62">
        <v>3.96147436644429</v>
      </c>
      <c r="AN47" s="62">
        <v>0.98350993388127605</v>
      </c>
      <c r="AO47" s="62">
        <v>0.98350993388127961</v>
      </c>
      <c r="AP47" s="62">
        <v>3.2519688134704697E-2</v>
      </c>
      <c r="AQ47" s="356">
        <v>3.2519688134700075E-2</v>
      </c>
      <c r="AR47" s="62">
        <v>0.18467766718076017</v>
      </c>
      <c r="AS47" s="356">
        <f t="shared" si="8"/>
        <v>0.18467766718076017</v>
      </c>
      <c r="AT47" s="73">
        <v>5.1621816556410289</v>
      </c>
      <c r="AU47" s="73">
        <v>5.1621816556410298</v>
      </c>
      <c r="AV47" s="62">
        <v>7.3457296119206603</v>
      </c>
      <c r="AW47" s="62">
        <v>5.1936054510952096E-4</v>
      </c>
      <c r="AX47" s="62">
        <v>1.4398350805000799</v>
      </c>
      <c r="AY47" s="62">
        <v>-0.25306271888665799</v>
      </c>
      <c r="AZ47" s="73">
        <v>8.5330213340791925</v>
      </c>
      <c r="BA47" s="62">
        <v>5.1266168820115903</v>
      </c>
      <c r="BB47"/>
      <c r="BC47" s="165">
        <f t="shared" si="7"/>
        <v>-0.30209561842677835</v>
      </c>
    </row>
    <row r="48" spans="1:55">
      <c r="A48" s="44" t="s">
        <v>65</v>
      </c>
      <c r="B48" s="29" t="s">
        <v>40</v>
      </c>
      <c r="C48" s="72">
        <v>-2</v>
      </c>
      <c r="D48" s="72">
        <v>0</v>
      </c>
      <c r="E48" s="72">
        <v>1</v>
      </c>
      <c r="F48" s="72">
        <v>-7</v>
      </c>
      <c r="G48" s="73">
        <f t="shared" si="5"/>
        <v>-8</v>
      </c>
      <c r="H48" s="62">
        <v>24.760999999999999</v>
      </c>
      <c r="I48" s="62">
        <v>0.38600000000000001</v>
      </c>
      <c r="J48" s="62">
        <v>2.42</v>
      </c>
      <c r="K48" s="62">
        <v>-0.35399999999999998</v>
      </c>
      <c r="L48" s="73">
        <f t="shared" si="6"/>
        <v>27.213000000000001</v>
      </c>
      <c r="M48" s="62">
        <v>1.0580000000000001</v>
      </c>
      <c r="N48" s="62">
        <v>-1.391</v>
      </c>
      <c r="O48" s="62">
        <v>3.8889999999999998</v>
      </c>
      <c r="P48" s="62">
        <v>-8.3670000000000009</v>
      </c>
      <c r="Q48" s="73">
        <v>-4.8110000000000008</v>
      </c>
      <c r="R48" s="62">
        <v>1.829</v>
      </c>
      <c r="S48" s="62">
        <v>3.4209999999999998</v>
      </c>
      <c r="T48" s="62">
        <v>1.853</v>
      </c>
      <c r="U48" s="62">
        <v>-8.577</v>
      </c>
      <c r="V48" s="73">
        <v>-1.4740000000000002</v>
      </c>
      <c r="W48" s="62">
        <v>-0.26</v>
      </c>
      <c r="X48" s="62">
        <v>-6.6849999999999996</v>
      </c>
      <c r="Y48" s="62">
        <v>0.69599999999999995</v>
      </c>
      <c r="Z48" s="62">
        <v>0.69499999999999995</v>
      </c>
      <c r="AA48" s="73">
        <v>-5.5539999999999994</v>
      </c>
      <c r="AB48" s="62">
        <v>0.17599999999999999</v>
      </c>
      <c r="AC48" s="62">
        <v>-3.823</v>
      </c>
      <c r="AD48" s="62">
        <v>-1.905</v>
      </c>
      <c r="AE48" s="62">
        <v>-7.0339999999999998</v>
      </c>
      <c r="AF48" s="73">
        <v>-12.585999999999999</v>
      </c>
      <c r="AG48" s="62">
        <v>9.5259999999999998</v>
      </c>
      <c r="AH48" s="62">
        <v>2.2930000000000001</v>
      </c>
      <c r="AI48" s="62">
        <v>-5.8330000000000002</v>
      </c>
      <c r="AJ48" s="62">
        <v>21.620999999999999</v>
      </c>
      <c r="AK48" s="73">
        <v>27.606999999999999</v>
      </c>
      <c r="AL48" s="62">
        <v>13.217000000000001</v>
      </c>
      <c r="AM48" s="62">
        <v>13.217000000000001</v>
      </c>
      <c r="AN48" s="62">
        <v>10.632</v>
      </c>
      <c r="AO48" s="62">
        <v>10.632</v>
      </c>
      <c r="AP48" s="62">
        <v>0.99</v>
      </c>
      <c r="AQ48" s="356">
        <v>0.98999999999999844</v>
      </c>
      <c r="AR48" s="62">
        <v>-1.2259999999999991</v>
      </c>
      <c r="AS48" s="356">
        <f t="shared" si="8"/>
        <v>-1.2259999999999991</v>
      </c>
      <c r="AT48" s="73">
        <v>23.613</v>
      </c>
      <c r="AU48" s="73">
        <v>23.613</v>
      </c>
      <c r="AV48" s="62">
        <v>1.2929999999999999</v>
      </c>
      <c r="AW48" s="62">
        <v>4.4669999999999996</v>
      </c>
      <c r="AX48" s="62">
        <v>0.21</v>
      </c>
      <c r="AY48" s="62">
        <v>-0.86299999999999999</v>
      </c>
      <c r="AZ48" s="73">
        <v>5.1069999999999993</v>
      </c>
      <c r="BA48" s="62">
        <v>1.5349999999999999</v>
      </c>
      <c r="BB48"/>
      <c r="BC48" s="165">
        <f t="shared" si="7"/>
        <v>0.18716163959783461</v>
      </c>
    </row>
    <row r="49" spans="1:55">
      <c r="A49" s="44" t="s">
        <v>66</v>
      </c>
      <c r="B49" s="29" t="s">
        <v>42</v>
      </c>
      <c r="C49" s="72">
        <v>0</v>
      </c>
      <c r="D49" s="72">
        <v>0</v>
      </c>
      <c r="E49" s="72">
        <v>0</v>
      </c>
      <c r="F49" s="72">
        <v>0</v>
      </c>
      <c r="G49" s="73">
        <f t="shared" si="5"/>
        <v>0</v>
      </c>
      <c r="H49" s="62">
        <v>0</v>
      </c>
      <c r="I49" s="62">
        <v>0</v>
      </c>
      <c r="J49" s="62">
        <v>0</v>
      </c>
      <c r="K49" s="62">
        <v>0</v>
      </c>
      <c r="L49" s="73">
        <f t="shared" si="6"/>
        <v>0</v>
      </c>
      <c r="M49" s="62">
        <v>0</v>
      </c>
      <c r="N49" s="62">
        <v>0</v>
      </c>
      <c r="O49" s="62">
        <v>0</v>
      </c>
      <c r="P49" s="62">
        <v>0</v>
      </c>
      <c r="Q49" s="73">
        <v>0</v>
      </c>
      <c r="R49" s="62">
        <v>0</v>
      </c>
      <c r="S49" s="62">
        <v>0</v>
      </c>
      <c r="T49" s="62">
        <v>0</v>
      </c>
      <c r="U49" s="62">
        <v>0</v>
      </c>
      <c r="V49" s="73">
        <v>0</v>
      </c>
      <c r="W49" s="62">
        <v>0</v>
      </c>
      <c r="X49" s="62">
        <v>0</v>
      </c>
      <c r="Y49" s="62">
        <v>0</v>
      </c>
      <c r="Z49" s="62">
        <v>0</v>
      </c>
      <c r="AA49" s="73">
        <v>0</v>
      </c>
      <c r="AB49" s="62">
        <v>0</v>
      </c>
      <c r="AC49" s="62">
        <v>-3.0939999999999999</v>
      </c>
      <c r="AD49" s="62">
        <v>0</v>
      </c>
      <c r="AE49" s="62">
        <v>0</v>
      </c>
      <c r="AF49" s="73">
        <v>-3.0939999999999999</v>
      </c>
      <c r="AG49" s="62">
        <v>0</v>
      </c>
      <c r="AH49" s="62">
        <v>1.6180000000000001</v>
      </c>
      <c r="AI49" s="62">
        <v>-1.6180000000000001</v>
      </c>
      <c r="AJ49" s="62">
        <v>0</v>
      </c>
      <c r="AK49" s="73">
        <v>0</v>
      </c>
      <c r="AL49" s="62">
        <v>0</v>
      </c>
      <c r="AM49" s="62">
        <v>0</v>
      </c>
      <c r="AN49" s="62">
        <v>0</v>
      </c>
      <c r="AO49" s="62">
        <v>0</v>
      </c>
      <c r="AP49" s="62">
        <v>0</v>
      </c>
      <c r="AQ49" s="356">
        <v>0</v>
      </c>
      <c r="AR49" s="62">
        <v>0</v>
      </c>
      <c r="AS49" s="356">
        <f t="shared" si="8"/>
        <v>0</v>
      </c>
      <c r="AT49" s="73">
        <v>0</v>
      </c>
      <c r="AU49" s="73">
        <v>0</v>
      </c>
      <c r="AV49" s="62">
        <v>0</v>
      </c>
      <c r="AW49" s="62">
        <v>0</v>
      </c>
      <c r="AX49" s="62">
        <v>0</v>
      </c>
      <c r="AY49" s="62">
        <v>0</v>
      </c>
      <c r="AZ49" s="73">
        <v>0</v>
      </c>
      <c r="BA49" s="62">
        <v>0</v>
      </c>
      <c r="BB49"/>
      <c r="BC49" s="165" t="str">
        <f t="shared" si="7"/>
        <v>ns</v>
      </c>
    </row>
    <row r="50" spans="1:55">
      <c r="A50" s="45" t="s">
        <v>67</v>
      </c>
      <c r="B50" s="28" t="s">
        <v>44</v>
      </c>
      <c r="C50" s="74">
        <v>1290</v>
      </c>
      <c r="D50" s="74">
        <v>1261</v>
      </c>
      <c r="E50" s="74">
        <v>1647</v>
      </c>
      <c r="F50" s="74">
        <v>1464</v>
      </c>
      <c r="G50" s="75">
        <f t="shared" si="5"/>
        <v>5662</v>
      </c>
      <c r="H50" s="60">
        <v>1296.8548231638599</v>
      </c>
      <c r="I50" s="60">
        <v>1173.7382332423299</v>
      </c>
      <c r="J50" s="60">
        <v>1143.70793907347</v>
      </c>
      <c r="K50" s="60">
        <v>1051.37346102436</v>
      </c>
      <c r="L50" s="75">
        <f t="shared" si="6"/>
        <v>4665.6744565040199</v>
      </c>
      <c r="M50" s="60">
        <v>1197.7386326246201</v>
      </c>
      <c r="N50" s="60">
        <v>1029.41373393861</v>
      </c>
      <c r="O50" s="60">
        <v>1206.9295803330699</v>
      </c>
      <c r="P50" s="60">
        <v>1095.3644075500499</v>
      </c>
      <c r="Q50" s="75">
        <v>4529.4463544463497</v>
      </c>
      <c r="R50" s="60">
        <v>992.85940177402495</v>
      </c>
      <c r="S50" s="60">
        <v>892.87165638020201</v>
      </c>
      <c r="T50" s="60">
        <v>1041.81592923822</v>
      </c>
      <c r="U50" s="60">
        <v>745.18912469310897</v>
      </c>
      <c r="V50" s="75">
        <v>3672.7361120855558</v>
      </c>
      <c r="W50" s="60">
        <v>1076.99075964646</v>
      </c>
      <c r="X50" s="60">
        <v>797.04303475569202</v>
      </c>
      <c r="Y50" s="60">
        <v>981.26613835139506</v>
      </c>
      <c r="Z50" s="60">
        <v>847.62489961562005</v>
      </c>
      <c r="AA50" s="75">
        <v>3702.9248323691672</v>
      </c>
      <c r="AB50" s="60">
        <v>499.23824741427097</v>
      </c>
      <c r="AC50" s="60">
        <v>740.95106724879804</v>
      </c>
      <c r="AD50" s="60">
        <v>1194.24036056059</v>
      </c>
      <c r="AE50" s="60">
        <v>731.02441548453896</v>
      </c>
      <c r="AF50" s="75">
        <v>3165.4540907081982</v>
      </c>
      <c r="AG50" s="60">
        <v>1039.63903199427</v>
      </c>
      <c r="AH50" s="60">
        <v>1041.24574599166</v>
      </c>
      <c r="AI50" s="60">
        <v>1118.1220735766201</v>
      </c>
      <c r="AJ50" s="60">
        <v>1235.05513243159</v>
      </c>
      <c r="AK50" s="75">
        <v>4434.0619839941401</v>
      </c>
      <c r="AL50" s="60">
        <v>1074.1434743664399</v>
      </c>
      <c r="AM50" s="60">
        <v>1074.1574743664401</v>
      </c>
      <c r="AN50" s="60">
        <v>988.48150993388094</v>
      </c>
      <c r="AO50" s="60">
        <v>981.9725099338898</v>
      </c>
      <c r="AP50" s="60">
        <v>830.67651968813402</v>
      </c>
      <c r="AQ50" s="358">
        <v>837.24051968813001</v>
      </c>
      <c r="AR50" s="60">
        <v>558.43367766718029</v>
      </c>
      <c r="AS50" s="358">
        <f t="shared" si="8"/>
        <v>558.43367766718029</v>
      </c>
      <c r="AT50" s="75">
        <v>3483.4151816556359</v>
      </c>
      <c r="AU50" s="75">
        <v>3451.8041816556401</v>
      </c>
      <c r="AV50" s="60">
        <v>615.80572961192104</v>
      </c>
      <c r="AW50" s="60">
        <v>506.54051936054498</v>
      </c>
      <c r="AX50" s="60">
        <v>764.82783508049999</v>
      </c>
      <c r="AY50" s="60">
        <v>420.37693728111299</v>
      </c>
      <c r="AZ50" s="75">
        <v>2307.551021334079</v>
      </c>
      <c r="BA50" s="60">
        <v>589.27561688201104</v>
      </c>
      <c r="BB50"/>
      <c r="BC50" s="165">
        <f t="shared" si="7"/>
        <v>-4.3081951749018632E-2</v>
      </c>
    </row>
    <row r="51" spans="1:55">
      <c r="A51" s="44" t="s">
        <v>68</v>
      </c>
      <c r="B51" s="29" t="s">
        <v>46</v>
      </c>
      <c r="C51" s="72">
        <v>-500</v>
      </c>
      <c r="D51" s="72">
        <v>-450</v>
      </c>
      <c r="E51" s="72">
        <v>-602</v>
      </c>
      <c r="F51" s="72">
        <v>-519</v>
      </c>
      <c r="G51" s="73">
        <f t="shared" si="5"/>
        <v>-2071</v>
      </c>
      <c r="H51" s="62">
        <v>-470.06599999999997</v>
      </c>
      <c r="I51" s="62">
        <v>-393.53890215264198</v>
      </c>
      <c r="J51" s="62">
        <v>-366.99799999999999</v>
      </c>
      <c r="K51" s="62">
        <v>-645.92600000000004</v>
      </c>
      <c r="L51" s="73">
        <f t="shared" si="6"/>
        <v>-1876.5289021526419</v>
      </c>
      <c r="M51" s="62">
        <v>-442.04</v>
      </c>
      <c r="N51" s="62">
        <v>-313.98200000000003</v>
      </c>
      <c r="O51" s="62">
        <v>-380.65100000000001</v>
      </c>
      <c r="P51" s="62">
        <v>-635.20500000000004</v>
      </c>
      <c r="Q51" s="73">
        <v>-1771.8780000000002</v>
      </c>
      <c r="R51" s="62">
        <v>-405.30500000000001</v>
      </c>
      <c r="S51" s="62">
        <v>-285.15800000000002</v>
      </c>
      <c r="T51" s="62">
        <v>-385.34</v>
      </c>
      <c r="U51" s="62">
        <v>-203.92699999999999</v>
      </c>
      <c r="V51" s="73">
        <v>-1279.7299999999998</v>
      </c>
      <c r="W51" s="62">
        <v>-462.80700000000002</v>
      </c>
      <c r="X51" s="62">
        <v>-247.12299999999999</v>
      </c>
      <c r="Y51" s="62">
        <v>-339.77600000000001</v>
      </c>
      <c r="Z51" s="62">
        <v>-257.37599999999998</v>
      </c>
      <c r="AA51" s="73">
        <v>-1307.0820000000001</v>
      </c>
      <c r="AB51" s="62">
        <v>-238.18100000000001</v>
      </c>
      <c r="AC51" s="62">
        <v>-225.66399999999999</v>
      </c>
      <c r="AD51" s="62">
        <v>-398.40499999999997</v>
      </c>
      <c r="AE51" s="62">
        <v>-205.071</v>
      </c>
      <c r="AF51" s="73">
        <v>-1067.3209999999999</v>
      </c>
      <c r="AG51" s="62">
        <v>-342.22800000000001</v>
      </c>
      <c r="AH51" s="62">
        <v>-286.69799999999998</v>
      </c>
      <c r="AI51" s="62">
        <v>-328.25700000000001</v>
      </c>
      <c r="AJ51" s="62">
        <v>-291.96899999999999</v>
      </c>
      <c r="AK51" s="73">
        <v>-1249.152</v>
      </c>
      <c r="AL51" s="62">
        <v>-302.31</v>
      </c>
      <c r="AM51" s="62">
        <v>-302.31</v>
      </c>
      <c r="AN51" s="62">
        <v>-215.12100000000001</v>
      </c>
      <c r="AO51" s="62">
        <v>-213.48100000000005</v>
      </c>
      <c r="AP51" s="62">
        <v>-207.75</v>
      </c>
      <c r="AQ51" s="356">
        <v>-209.39</v>
      </c>
      <c r="AR51" s="62">
        <v>-119.86099999999999</v>
      </c>
      <c r="AS51" s="356">
        <f t="shared" si="8"/>
        <v>-119.86099999999993</v>
      </c>
      <c r="AT51" s="73">
        <v>-852.94900000000007</v>
      </c>
      <c r="AU51" s="73">
        <v>-845.04200000000003</v>
      </c>
      <c r="AV51" s="62">
        <v>-195.58699999999999</v>
      </c>
      <c r="AW51" s="62">
        <v>-93.305999999999997</v>
      </c>
      <c r="AX51" s="62">
        <v>-177.67400000000001</v>
      </c>
      <c r="AY51" s="62">
        <v>-84.805999999999997</v>
      </c>
      <c r="AZ51" s="73">
        <v>-551.37300000000005</v>
      </c>
      <c r="BA51" s="62">
        <v>-147.339</v>
      </c>
      <c r="BB51"/>
      <c r="BC51" s="165">
        <f t="shared" si="7"/>
        <v>-0.24668306175768329</v>
      </c>
    </row>
    <row r="52" spans="1:55">
      <c r="A52" s="44" t="s">
        <v>69</v>
      </c>
      <c r="B52" s="29" t="s">
        <v>48</v>
      </c>
      <c r="C52" s="72">
        <v>0</v>
      </c>
      <c r="D52" s="72">
        <v>0</v>
      </c>
      <c r="E52" s="72">
        <v>0</v>
      </c>
      <c r="F52" s="72">
        <v>0</v>
      </c>
      <c r="G52" s="73">
        <f t="shared" si="5"/>
        <v>0</v>
      </c>
      <c r="H52" s="62">
        <v>0</v>
      </c>
      <c r="I52" s="62">
        <v>0</v>
      </c>
      <c r="J52" s="62">
        <v>0</v>
      </c>
      <c r="K52" s="62">
        <v>0</v>
      </c>
      <c r="L52" s="73">
        <f t="shared" si="6"/>
        <v>0</v>
      </c>
      <c r="M52" s="62">
        <v>0</v>
      </c>
      <c r="N52" s="62">
        <v>0</v>
      </c>
      <c r="O52" s="62">
        <v>0</v>
      </c>
      <c r="P52" s="62">
        <v>0</v>
      </c>
      <c r="Q52" s="73">
        <v>0</v>
      </c>
      <c r="R52" s="62">
        <v>0</v>
      </c>
      <c r="S52" s="62">
        <v>0</v>
      </c>
      <c r="T52" s="62">
        <v>0</v>
      </c>
      <c r="U52" s="62">
        <v>0</v>
      </c>
      <c r="V52" s="73">
        <v>0</v>
      </c>
      <c r="W52" s="62">
        <v>0</v>
      </c>
      <c r="X52" s="62">
        <v>0</v>
      </c>
      <c r="Y52" s="62">
        <v>0</v>
      </c>
      <c r="Z52" s="62">
        <v>0</v>
      </c>
      <c r="AA52" s="73">
        <v>0</v>
      </c>
      <c r="AB52" s="62">
        <v>0</v>
      </c>
      <c r="AC52" s="62">
        <v>0</v>
      </c>
      <c r="AD52" s="62">
        <v>-5.3769999999999998</v>
      </c>
      <c r="AE52" s="62">
        <v>5.3570000000000002</v>
      </c>
      <c r="AF52" s="73">
        <v>-1.9999999999999574E-2</v>
      </c>
      <c r="AG52" s="62">
        <v>0</v>
      </c>
      <c r="AH52" s="62">
        <v>0</v>
      </c>
      <c r="AI52" s="62">
        <v>0</v>
      </c>
      <c r="AJ52" s="62">
        <v>0</v>
      </c>
      <c r="AK52" s="73">
        <v>0</v>
      </c>
      <c r="AL52" s="62">
        <v>0</v>
      </c>
      <c r="AM52" s="62">
        <v>0</v>
      </c>
      <c r="AN52" s="62">
        <v>0</v>
      </c>
      <c r="AO52" s="62">
        <v>0</v>
      </c>
      <c r="AP52" s="62">
        <v>0</v>
      </c>
      <c r="AQ52" s="356">
        <v>0</v>
      </c>
      <c r="AR52" s="62">
        <v>-3.0000000000000001E-3</v>
      </c>
      <c r="AS52" s="356">
        <f t="shared" si="8"/>
        <v>-3.0000000000000001E-3</v>
      </c>
      <c r="AT52" s="73">
        <v>-3.0000000000000001E-3</v>
      </c>
      <c r="AU52" s="73">
        <v>-3.0000000000000001E-3</v>
      </c>
      <c r="AV52" s="62">
        <v>0</v>
      </c>
      <c r="AW52" s="62">
        <v>0</v>
      </c>
      <c r="AX52" s="62">
        <v>-6.0000000000000001E-3</v>
      </c>
      <c r="AY52" s="62">
        <v>-1.4E-2</v>
      </c>
      <c r="AZ52" s="73">
        <v>-0.02</v>
      </c>
      <c r="BA52" s="62">
        <v>0</v>
      </c>
      <c r="BB52"/>
      <c r="BC52" s="165" t="str">
        <f t="shared" si="7"/>
        <v>ns</v>
      </c>
    </row>
    <row r="53" spans="1:55">
      <c r="A53" s="45" t="s">
        <v>70</v>
      </c>
      <c r="B53" s="28" t="s">
        <v>50</v>
      </c>
      <c r="C53" s="74">
        <v>790</v>
      </c>
      <c r="D53" s="74">
        <v>811</v>
      </c>
      <c r="E53" s="74">
        <v>1045</v>
      </c>
      <c r="F53" s="74">
        <v>945</v>
      </c>
      <c r="G53" s="75">
        <f t="shared" si="5"/>
        <v>3591</v>
      </c>
      <c r="H53" s="60">
        <v>826.78882316386</v>
      </c>
      <c r="I53" s="60">
        <v>780.19933108969201</v>
      </c>
      <c r="J53" s="60">
        <v>776.70993907347099</v>
      </c>
      <c r="K53" s="60">
        <v>405.44746102435897</v>
      </c>
      <c r="L53" s="75">
        <f t="shared" si="6"/>
        <v>2789.1455543513821</v>
      </c>
      <c r="M53" s="60">
        <v>755.69863262461899</v>
      </c>
      <c r="N53" s="60">
        <v>715.431733938609</v>
      </c>
      <c r="O53" s="60">
        <v>826.27858033307496</v>
      </c>
      <c r="P53" s="60">
        <v>460.15940755004902</v>
      </c>
      <c r="Q53" s="75">
        <v>2757.5683544463518</v>
      </c>
      <c r="R53" s="60">
        <v>587.554401774025</v>
      </c>
      <c r="S53" s="60">
        <v>607.713656380202</v>
      </c>
      <c r="T53" s="60">
        <v>656.47592923822504</v>
      </c>
      <c r="U53" s="60">
        <v>541.26212469310894</v>
      </c>
      <c r="V53" s="75">
        <v>2393.0061120855607</v>
      </c>
      <c r="W53" s="60">
        <v>614.18375964645895</v>
      </c>
      <c r="X53" s="60">
        <v>549.920034755693</v>
      </c>
      <c r="Y53" s="60">
        <v>641.49013835139397</v>
      </c>
      <c r="Z53" s="60">
        <v>590.24889961561996</v>
      </c>
      <c r="AA53" s="75">
        <v>2395.8428323691655</v>
      </c>
      <c r="AB53" s="60">
        <v>261.05724741427099</v>
      </c>
      <c r="AC53" s="60">
        <v>515.28706724879896</v>
      </c>
      <c r="AD53" s="60">
        <v>790.45836056059295</v>
      </c>
      <c r="AE53" s="60">
        <v>531.31041548453902</v>
      </c>
      <c r="AF53" s="75">
        <v>2098.113090708202</v>
      </c>
      <c r="AG53" s="60">
        <v>697.41103199426698</v>
      </c>
      <c r="AH53" s="60">
        <v>754.54774599166001</v>
      </c>
      <c r="AI53" s="60">
        <v>789.86507357662299</v>
      </c>
      <c r="AJ53" s="60">
        <v>943.08613243159505</v>
      </c>
      <c r="AK53" s="75">
        <v>3184.909983994145</v>
      </c>
      <c r="AL53" s="60">
        <v>771.83347436644397</v>
      </c>
      <c r="AM53" s="60">
        <v>771.84747436644398</v>
      </c>
      <c r="AN53" s="60">
        <v>773.36050993388096</v>
      </c>
      <c r="AO53" s="60">
        <v>768.49150993388594</v>
      </c>
      <c r="AP53" s="60">
        <v>622.92651968813504</v>
      </c>
      <c r="AQ53" s="358">
        <v>627.85051968812991</v>
      </c>
      <c r="AR53" s="60">
        <v>438.56967766718026</v>
      </c>
      <c r="AS53" s="358">
        <f t="shared" si="8"/>
        <v>438.56967766718026</v>
      </c>
      <c r="AT53" s="75">
        <v>2630.4631816556407</v>
      </c>
      <c r="AU53" s="75">
        <v>2606.7591816556401</v>
      </c>
      <c r="AV53" s="60">
        <v>420.21872961192099</v>
      </c>
      <c r="AW53" s="60">
        <v>413.23451936054499</v>
      </c>
      <c r="AX53" s="60">
        <v>587.14783508050004</v>
      </c>
      <c r="AY53" s="60">
        <v>335.55693728111299</v>
      </c>
      <c r="AZ53" s="75">
        <v>1756.1580213340792</v>
      </c>
      <c r="BA53" s="60">
        <v>441.936616882012</v>
      </c>
      <c r="BB53"/>
      <c r="BC53" s="165">
        <f t="shared" si="7"/>
        <v>5.1682340028365248E-2</v>
      </c>
    </row>
    <row r="54" spans="1:55">
      <c r="A54" s="42" t="s">
        <v>71</v>
      </c>
      <c r="B54" s="29" t="s">
        <v>52</v>
      </c>
      <c r="C54" s="72">
        <v>0</v>
      </c>
      <c r="D54" s="72">
        <v>0</v>
      </c>
      <c r="E54" s="72">
        <v>0</v>
      </c>
      <c r="F54" s="72">
        <v>-2</v>
      </c>
      <c r="G54" s="73">
        <f>(C54+D54+E54+F54)</f>
        <v>-2</v>
      </c>
      <c r="H54" s="62">
        <v>-0.28143831094240701</v>
      </c>
      <c r="I54" s="62">
        <v>-0.14206180705083901</v>
      </c>
      <c r="J54" s="62">
        <v>1.0839272531383001E-2</v>
      </c>
      <c r="K54" s="62">
        <v>-0.15559885990294101</v>
      </c>
      <c r="L54" s="73">
        <f>(H54+I54+J54+K54)</f>
        <v>-0.56825970536480408</v>
      </c>
      <c r="M54" s="62">
        <v>-0.28835397732865098</v>
      </c>
      <c r="N54" s="62">
        <v>-0.241417880779533</v>
      </c>
      <c r="O54" s="62">
        <v>-6.5175764906570205E-2</v>
      </c>
      <c r="P54" s="62">
        <v>0.33765167455105299</v>
      </c>
      <c r="Q54" s="73">
        <v>-0.25729594846370113</v>
      </c>
      <c r="R54" s="62">
        <v>-0.77331231794106803</v>
      </c>
      <c r="S54" s="62">
        <v>0.44867374429121798</v>
      </c>
      <c r="T54" s="62">
        <v>9.6196190124152703E-2</v>
      </c>
      <c r="U54" s="62">
        <v>1.9243071072978402E-2</v>
      </c>
      <c r="V54" s="73">
        <v>-0.20919931245271894</v>
      </c>
      <c r="W54" s="62">
        <v>-0.34162920204473501</v>
      </c>
      <c r="X54" s="62">
        <v>0.21061587474155</v>
      </c>
      <c r="Y54" s="62">
        <v>-2.95532119730312E-2</v>
      </c>
      <c r="Z54" s="62">
        <v>-0.1782069904529</v>
      </c>
      <c r="AA54" s="73">
        <v>-0.33877352972911623</v>
      </c>
      <c r="AB54" s="62">
        <v>-0.58500805895321895</v>
      </c>
      <c r="AC54" s="62">
        <v>-0.28259750164724701</v>
      </c>
      <c r="AD54" s="62">
        <v>-1.73541873445557</v>
      </c>
      <c r="AE54" s="62">
        <v>9.0228292850833905E-3</v>
      </c>
      <c r="AF54" s="73">
        <v>-2.5940014657709525</v>
      </c>
      <c r="AG54" s="62">
        <v>-0.35172907296568301</v>
      </c>
      <c r="AH54" s="62">
        <v>-0.273427752297149</v>
      </c>
      <c r="AI54" s="62">
        <v>-1.75472512780682E-2</v>
      </c>
      <c r="AJ54" s="62">
        <v>-0.49369300688762502</v>
      </c>
      <c r="AK54" s="73">
        <v>-1.1363970834285253</v>
      </c>
      <c r="AL54" s="62">
        <v>-0.16256726028653801</v>
      </c>
      <c r="AM54" s="62">
        <v>-0.16256726028653801</v>
      </c>
      <c r="AN54" s="62">
        <v>-0.35862684018597801</v>
      </c>
      <c r="AO54" s="62">
        <v>-0.35862691018820303</v>
      </c>
      <c r="AP54" s="62">
        <v>-0.141631481385733</v>
      </c>
      <c r="AQ54" s="356">
        <v>-0.141631481385733</v>
      </c>
      <c r="AR54" s="62">
        <v>-2.8257311915838912E-2</v>
      </c>
      <c r="AS54" s="356">
        <f t="shared" si="8"/>
        <v>-2.8257311915838912E-2</v>
      </c>
      <c r="AT54" s="73">
        <v>-0.69108289377408882</v>
      </c>
      <c r="AU54" s="73">
        <v>-0.69108296377631295</v>
      </c>
      <c r="AV54" s="62">
        <v>3.1547078636064999E-2</v>
      </c>
      <c r="AW54" s="62">
        <v>-0.350619646916151</v>
      </c>
      <c r="AX54" s="62">
        <v>-0.25959809730308803</v>
      </c>
      <c r="AY54" s="62">
        <v>8.1683610601632206E-2</v>
      </c>
      <c r="AZ54" s="73">
        <v>-0.49698705498154183</v>
      </c>
      <c r="BA54" s="62">
        <v>-0.14798996926505201</v>
      </c>
      <c r="BB54"/>
      <c r="BC54" s="165" t="str">
        <f t="shared" si="7"/>
        <v>ns</v>
      </c>
    </row>
    <row r="55" spans="1:55">
      <c r="A55" s="46" t="s">
        <v>72</v>
      </c>
      <c r="B55" s="47" t="s">
        <v>54</v>
      </c>
      <c r="C55" s="69">
        <v>790</v>
      </c>
      <c r="D55" s="69">
        <v>811</v>
      </c>
      <c r="E55" s="69">
        <v>1045</v>
      </c>
      <c r="F55" s="69">
        <v>943</v>
      </c>
      <c r="G55" s="69">
        <f t="shared" si="5"/>
        <v>3589</v>
      </c>
      <c r="H55" s="77">
        <v>826.50738485291697</v>
      </c>
      <c r="I55" s="77">
        <v>780.05726928264096</v>
      </c>
      <c r="J55" s="77">
        <v>776.72077834600304</v>
      </c>
      <c r="K55" s="77">
        <v>405.29186216445601</v>
      </c>
      <c r="L55" s="69">
        <f t="shared" si="6"/>
        <v>2788.5772946460165</v>
      </c>
      <c r="M55" s="77">
        <v>755.41027864729097</v>
      </c>
      <c r="N55" s="77">
        <v>715.19031605783005</v>
      </c>
      <c r="O55" s="77">
        <v>826.21340456816904</v>
      </c>
      <c r="P55" s="77">
        <v>460.497059224601</v>
      </c>
      <c r="Q55" s="69">
        <v>2757.3110584978908</v>
      </c>
      <c r="R55" s="77">
        <v>586.78108945608403</v>
      </c>
      <c r="S55" s="77">
        <v>608.162330124493</v>
      </c>
      <c r="T55" s="77">
        <v>656.57212542834804</v>
      </c>
      <c r="U55" s="77">
        <v>541.28136776418205</v>
      </c>
      <c r="V55" s="69">
        <v>2392.7969127731071</v>
      </c>
      <c r="W55" s="77">
        <v>613.84213044441401</v>
      </c>
      <c r="X55" s="77">
        <v>550.13065063043405</v>
      </c>
      <c r="Y55" s="77">
        <v>641.46058513942103</v>
      </c>
      <c r="Z55" s="77">
        <v>590.070692625167</v>
      </c>
      <c r="AA55" s="69">
        <v>2395.5040588394363</v>
      </c>
      <c r="AB55" s="77">
        <v>260.47223935531798</v>
      </c>
      <c r="AC55" s="77">
        <v>515.00446974715101</v>
      </c>
      <c r="AD55" s="77">
        <v>788.72294182613803</v>
      </c>
      <c r="AE55" s="77">
        <v>531.31943831382398</v>
      </c>
      <c r="AF55" s="69">
        <v>2095.5190892424307</v>
      </c>
      <c r="AG55" s="77">
        <v>697.05930292130199</v>
      </c>
      <c r="AH55" s="77">
        <v>754.27431823936297</v>
      </c>
      <c r="AI55" s="77">
        <v>789.84752632534503</v>
      </c>
      <c r="AJ55" s="77">
        <v>942.59243942470698</v>
      </c>
      <c r="AK55" s="69">
        <v>3183.7735869107173</v>
      </c>
      <c r="AL55" s="77">
        <v>771.67090710615798</v>
      </c>
      <c r="AM55" s="77">
        <v>771.68490710615799</v>
      </c>
      <c r="AN55" s="77">
        <v>773.00188309369503</v>
      </c>
      <c r="AO55" s="77">
        <v>768.13288302369199</v>
      </c>
      <c r="AP55" s="77">
        <v>622.78488820674897</v>
      </c>
      <c r="AQ55" s="361">
        <v>627.70888820675009</v>
      </c>
      <c r="AR55" s="77">
        <v>438.54142035526002</v>
      </c>
      <c r="AS55" s="361">
        <f t="shared" si="8"/>
        <v>438.54142035526002</v>
      </c>
      <c r="AT55" s="69">
        <v>2629.7720987618673</v>
      </c>
      <c r="AU55" s="69">
        <v>2606.0680986918601</v>
      </c>
      <c r="AV55" s="77">
        <v>420.25027669055697</v>
      </c>
      <c r="AW55" s="77">
        <v>412.88389971362898</v>
      </c>
      <c r="AX55" s="77">
        <v>586.88823698319698</v>
      </c>
      <c r="AY55" s="77">
        <v>335.63862089171499</v>
      </c>
      <c r="AZ55" s="69">
        <v>1755.661034279098</v>
      </c>
      <c r="BA55" s="77">
        <v>441.78862691274702</v>
      </c>
      <c r="BB55"/>
      <c r="BC55" s="165">
        <f t="shared" si="7"/>
        <v>5.1251245785733035E-2</v>
      </c>
    </row>
    <row r="56" spans="1:55">
      <c r="A56" s="48" t="s">
        <v>73</v>
      </c>
      <c r="B56" s="49" t="s">
        <v>58</v>
      </c>
      <c r="C56" s="71">
        <v>-86</v>
      </c>
      <c r="D56" s="71">
        <v>-26</v>
      </c>
      <c r="E56" s="71">
        <v>7</v>
      </c>
      <c r="F56" s="71">
        <v>105</v>
      </c>
      <c r="G56" s="71">
        <f>C56+D56+E56+F56</f>
        <v>0</v>
      </c>
      <c r="H56" s="78">
        <v>0</v>
      </c>
      <c r="I56" s="78">
        <v>-5</v>
      </c>
      <c r="J56" s="78">
        <v>-0.66999999999999993</v>
      </c>
      <c r="K56" s="78">
        <v>-127</v>
      </c>
      <c r="L56" s="71">
        <f>H56+I56+J56+K56</f>
        <v>-132.66999999999999</v>
      </c>
      <c r="M56" s="78">
        <v>0</v>
      </c>
      <c r="N56" s="78">
        <v>81.962500000000006</v>
      </c>
      <c r="O56" s="78">
        <v>52.301910500000005</v>
      </c>
      <c r="P56" s="78">
        <v>9.8089999999999993</v>
      </c>
      <c r="Q56" s="71">
        <v>144.07341049999999</v>
      </c>
      <c r="R56" s="78">
        <v>0</v>
      </c>
      <c r="S56" s="78">
        <v>0</v>
      </c>
      <c r="T56" s="78">
        <v>-14.195904999999998</v>
      </c>
      <c r="U56" s="78">
        <v>4.4718739999999606</v>
      </c>
      <c r="V56" s="71">
        <v>-9.7240310000000374</v>
      </c>
      <c r="W56" s="78">
        <v>-51.372783599999998</v>
      </c>
      <c r="X56" s="78">
        <v>-12.6504201</v>
      </c>
      <c r="Y56" s="78">
        <v>-47.308</v>
      </c>
      <c r="Z56" s="78">
        <v>-89.698000000000008</v>
      </c>
      <c r="AA56" s="71">
        <v>-201.02920370000001</v>
      </c>
      <c r="AB56" s="78">
        <v>-50.712999999999994</v>
      </c>
      <c r="AC56" s="78">
        <v>-39.632339999999999</v>
      </c>
      <c r="AD56" s="78">
        <v>0</v>
      </c>
      <c r="AE56" s="78">
        <v>35.48556</v>
      </c>
      <c r="AF56" s="71">
        <v>-54.859779999999994</v>
      </c>
      <c r="AG56" s="78">
        <v>-127</v>
      </c>
      <c r="AH56" s="78">
        <v>13.387329999999999</v>
      </c>
      <c r="AI56" s="78">
        <v>0</v>
      </c>
      <c r="AJ56" s="78">
        <v>60.493549999999999</v>
      </c>
      <c r="AK56" s="71">
        <v>-53.119120000000009</v>
      </c>
      <c r="AL56" s="78">
        <v>51.696494314664612</v>
      </c>
      <c r="AM56" s="78">
        <v>51.696494314664612</v>
      </c>
      <c r="AN56" s="78">
        <v>253.80974000000001</v>
      </c>
      <c r="AO56" s="78">
        <v>253.80973999999998</v>
      </c>
      <c r="AP56" s="78">
        <v>0</v>
      </c>
      <c r="AQ56" s="362">
        <v>0</v>
      </c>
      <c r="AR56" s="78">
        <v>0</v>
      </c>
      <c r="AS56" s="362">
        <f t="shared" si="8"/>
        <v>-51.696494314664591</v>
      </c>
      <c r="AT56" s="71">
        <v>305.5062343146646</v>
      </c>
      <c r="AU56" s="71">
        <v>253.80974000000001</v>
      </c>
      <c r="AV56" s="78">
        <v>0</v>
      </c>
      <c r="AW56" s="78">
        <v>0</v>
      </c>
      <c r="AX56" s="78">
        <v>87.74</v>
      </c>
      <c r="AY56" s="78">
        <v>54.555000000000007</v>
      </c>
      <c r="AZ56" s="71">
        <v>142.29500000000002</v>
      </c>
      <c r="BA56" s="78">
        <v>30.41</v>
      </c>
      <c r="BB56"/>
      <c r="BC56" s="165" t="str">
        <f t="shared" si="7"/>
        <v>ns</v>
      </c>
    </row>
    <row r="57" spans="1:55">
      <c r="A57" s="50"/>
      <c r="B57" s="1"/>
      <c r="BB57"/>
    </row>
    <row r="58" spans="1:55">
      <c r="A58" s="50"/>
      <c r="B58" s="21"/>
      <c r="BB58"/>
    </row>
    <row r="59" spans="1:55">
      <c r="A59" s="50"/>
      <c r="B59" s="1"/>
      <c r="BB59"/>
    </row>
    <row r="60" spans="1:55">
      <c r="BB60"/>
    </row>
    <row r="61" spans="1:55">
      <c r="BB61"/>
    </row>
    <row r="62" spans="1:55">
      <c r="BB62"/>
    </row>
    <row r="63" spans="1:55">
      <c r="BB63"/>
    </row>
    <row r="64" spans="1:55">
      <c r="B64" s="51"/>
      <c r="BB64"/>
    </row>
    <row r="65" spans="54:54">
      <c r="BB65"/>
    </row>
    <row r="66" spans="54:54">
      <c r="BB66"/>
    </row>
    <row r="67" spans="54:54">
      <c r="BB67"/>
    </row>
    <row r="68" spans="54:54">
      <c r="BB68"/>
    </row>
    <row r="69" spans="54:54">
      <c r="BB69"/>
    </row>
    <row r="70" spans="54:54">
      <c r="BB70"/>
    </row>
    <row r="71" spans="54:54">
      <c r="BB71"/>
    </row>
    <row r="72" spans="54:54">
      <c r="BB72"/>
    </row>
    <row r="73" spans="54:54">
      <c r="BB73"/>
    </row>
    <row r="74" spans="54:54">
      <c r="BB74"/>
    </row>
    <row r="75" spans="54:54">
      <c r="BB75"/>
    </row>
    <row r="76" spans="54:54">
      <c r="BB76"/>
    </row>
    <row r="77" spans="54:54">
      <c r="BB77"/>
    </row>
    <row r="78" spans="54:54">
      <c r="BB78"/>
    </row>
    <row r="79" spans="54:54">
      <c r="BB79"/>
    </row>
    <row r="80" spans="54:54">
      <c r="BB80"/>
    </row>
    <row r="81" spans="54:54">
      <c r="BB81"/>
    </row>
    <row r="82" spans="54:54">
      <c r="BB82"/>
    </row>
    <row r="83" spans="54:54">
      <c r="BB83"/>
    </row>
    <row r="84" spans="54:54">
      <c r="BB84"/>
    </row>
    <row r="85" spans="54:54">
      <c r="BB85"/>
    </row>
    <row r="86" spans="54:54">
      <c r="BB86"/>
    </row>
    <row r="87" spans="54:54">
      <c r="BB87"/>
    </row>
    <row r="88" spans="54:54">
      <c r="BB88"/>
    </row>
    <row r="89" spans="54:54">
      <c r="BB89"/>
    </row>
    <row r="90" spans="54:54">
      <c r="BB90"/>
    </row>
    <row r="91" spans="54:54">
      <c r="BB91"/>
    </row>
    <row r="92" spans="54:54">
      <c r="BB92"/>
    </row>
    <row r="93" spans="54:54">
      <c r="BB93"/>
    </row>
    <row r="94" spans="54:54">
      <c r="BB94"/>
    </row>
    <row r="95" spans="54:54">
      <c r="BB95"/>
    </row>
    <row r="96" spans="54:54">
      <c r="BB96"/>
    </row>
    <row r="97" spans="54:54">
      <c r="BB97"/>
    </row>
    <row r="98" spans="54:54">
      <c r="BB98"/>
    </row>
    <row r="99" spans="54:54">
      <c r="BB99"/>
    </row>
    <row r="100" spans="54:54">
      <c r="BB100"/>
    </row>
    <row r="101" spans="54:54">
      <c r="BB101"/>
    </row>
    <row r="102" spans="54:54">
      <c r="BB102"/>
    </row>
    <row r="103" spans="54:54">
      <c r="BB103"/>
    </row>
    <row r="104" spans="54:54">
      <c r="BB104"/>
    </row>
    <row r="105" spans="54:54">
      <c r="BB105"/>
    </row>
    <row r="106" spans="54:54">
      <c r="BB106"/>
    </row>
    <row r="107" spans="54:54">
      <c r="BB107"/>
    </row>
    <row r="108" spans="54:54">
      <c r="BB108"/>
    </row>
    <row r="109" spans="54:54">
      <c r="BB109"/>
    </row>
    <row r="110" spans="54:54">
      <c r="BB110"/>
    </row>
    <row r="111" spans="54:54">
      <c r="BB111"/>
    </row>
    <row r="112" spans="54:54">
      <c r="BB112"/>
    </row>
    <row r="113" spans="54:54">
      <c r="BB113"/>
    </row>
    <row r="114" spans="54:54">
      <c r="BB114"/>
    </row>
    <row r="115" spans="54:54">
      <c r="BB115"/>
    </row>
    <row r="116" spans="54:54">
      <c r="BB116"/>
    </row>
    <row r="117" spans="54:54">
      <c r="BB117"/>
    </row>
    <row r="118" spans="54:54">
      <c r="BB118"/>
    </row>
    <row r="119" spans="54:54">
      <c r="BB119"/>
    </row>
    <row r="120" spans="54:54">
      <c r="BB120"/>
    </row>
    <row r="121" spans="54:54">
      <c r="BB121"/>
    </row>
    <row r="122" spans="54:54">
      <c r="BB122"/>
    </row>
    <row r="123" spans="54:54">
      <c r="BB123"/>
    </row>
    <row r="124" spans="54:54">
      <c r="BB124"/>
    </row>
    <row r="125" spans="54:54">
      <c r="BB125"/>
    </row>
    <row r="126" spans="54:54">
      <c r="BB126"/>
    </row>
    <row r="127" spans="54:54">
      <c r="BB127"/>
    </row>
    <row r="128" spans="54:54">
      <c r="BB128"/>
    </row>
    <row r="129" spans="54:54">
      <c r="BB129"/>
    </row>
    <row r="130" spans="54:54">
      <c r="BB130"/>
    </row>
    <row r="131" spans="54:54">
      <c r="BB131"/>
    </row>
    <row r="132" spans="54:54">
      <c r="BB132"/>
    </row>
    <row r="133" spans="54:54">
      <c r="BB133"/>
    </row>
    <row r="134" spans="54:54">
      <c r="BB134"/>
    </row>
    <row r="135" spans="54:54">
      <c r="BB135"/>
    </row>
    <row r="136" spans="54:54">
      <c r="BB136"/>
    </row>
    <row r="137" spans="54:54">
      <c r="BB137"/>
    </row>
    <row r="138" spans="54:54">
      <c r="BB138"/>
    </row>
    <row r="139" spans="54:54">
      <c r="BB139"/>
    </row>
    <row r="140" spans="54:54">
      <c r="BB140"/>
    </row>
    <row r="141" spans="54:54">
      <c r="BB141"/>
    </row>
    <row r="142" spans="54:54">
      <c r="BB142"/>
    </row>
    <row r="143" spans="54:54">
      <c r="BB143"/>
    </row>
    <row r="144" spans="54:54">
      <c r="BB144"/>
    </row>
    <row r="145" spans="54:54">
      <c r="BB145"/>
    </row>
    <row r="146" spans="54:54">
      <c r="BB146"/>
    </row>
    <row r="147" spans="54:54">
      <c r="BB147"/>
    </row>
    <row r="148" spans="54:54">
      <c r="BB148"/>
    </row>
    <row r="149" spans="54:54">
      <c r="BB149"/>
    </row>
    <row r="150" spans="54:54">
      <c r="BB150"/>
    </row>
    <row r="151" spans="54:54">
      <c r="BB151"/>
    </row>
    <row r="152" spans="54:54">
      <c r="BB152"/>
    </row>
    <row r="153" spans="54:54">
      <c r="BB153"/>
    </row>
    <row r="154" spans="54:54">
      <c r="BB154"/>
    </row>
    <row r="155" spans="54:54">
      <c r="BB155"/>
    </row>
    <row r="156" spans="54:54">
      <c r="BB156"/>
    </row>
    <row r="157" spans="54:54">
      <c r="BB157"/>
    </row>
    <row r="158" spans="54:54">
      <c r="BB158"/>
    </row>
    <row r="159" spans="54:54">
      <c r="BB159"/>
    </row>
    <row r="160" spans="54:54">
      <c r="BB160"/>
    </row>
    <row r="161" spans="54:54">
      <c r="BB161"/>
    </row>
    <row r="162" spans="54:54">
      <c r="BB162"/>
    </row>
    <row r="163" spans="54:54">
      <c r="BB163"/>
    </row>
    <row r="164" spans="54:54">
      <c r="BB164"/>
    </row>
    <row r="165" spans="54:54">
      <c r="BB165"/>
    </row>
    <row r="166" spans="54:54">
      <c r="BB166"/>
    </row>
    <row r="167" spans="54:54">
      <c r="BB167"/>
    </row>
    <row r="168" spans="54:54">
      <c r="BB168"/>
    </row>
    <row r="169" spans="54:54">
      <c r="BB169"/>
    </row>
    <row r="170" spans="54:54">
      <c r="BB170"/>
    </row>
    <row r="171" spans="54:54">
      <c r="BB171"/>
    </row>
    <row r="172" spans="54:54">
      <c r="BB172"/>
    </row>
    <row r="173" spans="54:54">
      <c r="BB173"/>
    </row>
    <row r="174" spans="54:54">
      <c r="BB174"/>
    </row>
    <row r="175" spans="54:54">
      <c r="BB175"/>
    </row>
    <row r="176" spans="54:54">
      <c r="BB176"/>
    </row>
    <row r="177" spans="54:54">
      <c r="BB177"/>
    </row>
    <row r="178" spans="54:54">
      <c r="BB178"/>
    </row>
    <row r="179" spans="54:54">
      <c r="BB179"/>
    </row>
    <row r="180" spans="54:54">
      <c r="BB180"/>
    </row>
    <row r="181" spans="54:54">
      <c r="BB181"/>
    </row>
    <row r="182" spans="54:54">
      <c r="BB182"/>
    </row>
    <row r="183" spans="54:54">
      <c r="BB183"/>
    </row>
    <row r="184" spans="54:54">
      <c r="BB184"/>
    </row>
    <row r="185" spans="54:54">
      <c r="BB185"/>
    </row>
    <row r="186" spans="54:54">
      <c r="BB186"/>
    </row>
    <row r="187" spans="54:54">
      <c r="BB187"/>
    </row>
    <row r="188" spans="54:54">
      <c r="BB188"/>
    </row>
    <row r="189" spans="54:54">
      <c r="BB189"/>
    </row>
    <row r="190" spans="54:54">
      <c r="BB190"/>
    </row>
    <row r="191" spans="54:54">
      <c r="BB191"/>
    </row>
    <row r="192" spans="54:54">
      <c r="BB192"/>
    </row>
    <row r="193" spans="54:54">
      <c r="BB193"/>
    </row>
    <row r="194" spans="54:54">
      <c r="BB194"/>
    </row>
    <row r="195" spans="54:54">
      <c r="BB195"/>
    </row>
    <row r="196" spans="54:54">
      <c r="BB196"/>
    </row>
    <row r="197" spans="54:54">
      <c r="BB197"/>
    </row>
    <row r="198" spans="54:54">
      <c r="BB198"/>
    </row>
    <row r="199" spans="54:54">
      <c r="BB199"/>
    </row>
    <row r="200" spans="54:54">
      <c r="BB200"/>
    </row>
    <row r="201" spans="54:54">
      <c r="BB201"/>
    </row>
    <row r="202" spans="54:54">
      <c r="BB202"/>
    </row>
    <row r="203" spans="54:54">
      <c r="BB203"/>
    </row>
    <row r="204" spans="54:54">
      <c r="BB204"/>
    </row>
    <row r="205" spans="54:54">
      <c r="BB205"/>
    </row>
    <row r="206" spans="54:54">
      <c r="BB206"/>
    </row>
    <row r="207" spans="54:54">
      <c r="BB207"/>
    </row>
    <row r="208" spans="54:54">
      <c r="BB208"/>
    </row>
    <row r="209" spans="54:54">
      <c r="BB209"/>
    </row>
    <row r="210" spans="54:54">
      <c r="BB210"/>
    </row>
    <row r="211" spans="54:54">
      <c r="BB211"/>
    </row>
    <row r="212" spans="54:54">
      <c r="BB212"/>
    </row>
    <row r="213" spans="54:54">
      <c r="BB213"/>
    </row>
    <row r="214" spans="54:54">
      <c r="BB214"/>
    </row>
    <row r="215" spans="54:54">
      <c r="BB215"/>
    </row>
    <row r="216" spans="54:54">
      <c r="BB216"/>
    </row>
    <row r="217" spans="54:54">
      <c r="BB217"/>
    </row>
    <row r="218" spans="54:54">
      <c r="BB218"/>
    </row>
    <row r="219" spans="54:54">
      <c r="BB219"/>
    </row>
    <row r="220" spans="54:54">
      <c r="BB220"/>
    </row>
    <row r="221" spans="54:54">
      <c r="BB221"/>
    </row>
    <row r="222" spans="54:54">
      <c r="BB222"/>
    </row>
    <row r="223" spans="54:54">
      <c r="BB223"/>
    </row>
    <row r="224" spans="54:54">
      <c r="BB224"/>
    </row>
    <row r="225" spans="54:54">
      <c r="BB225"/>
    </row>
    <row r="226" spans="54:54">
      <c r="BB226"/>
    </row>
    <row r="227" spans="54:54">
      <c r="BB227"/>
    </row>
    <row r="228" spans="54:54">
      <c r="BB228"/>
    </row>
    <row r="229" spans="54:54">
      <c r="BB229"/>
    </row>
    <row r="230" spans="54:54">
      <c r="BB230"/>
    </row>
    <row r="231" spans="54:54">
      <c r="BB231"/>
    </row>
    <row r="232" spans="54:54">
      <c r="BB232"/>
    </row>
    <row r="233" spans="54:54">
      <c r="BB233"/>
    </row>
    <row r="234" spans="54:54">
      <c r="BB234"/>
    </row>
    <row r="235" spans="54:54">
      <c r="BB235"/>
    </row>
    <row r="236" spans="54:54">
      <c r="BB236"/>
    </row>
    <row r="237" spans="54:54">
      <c r="BB237"/>
    </row>
    <row r="238" spans="54:54">
      <c r="BB238"/>
    </row>
    <row r="239" spans="54:54">
      <c r="BB239"/>
    </row>
    <row r="240" spans="54:54">
      <c r="BB240"/>
    </row>
    <row r="241" spans="54:54">
      <c r="BB241"/>
    </row>
    <row r="242" spans="54:54">
      <c r="BB242"/>
    </row>
    <row r="243" spans="54:54">
      <c r="BB243"/>
    </row>
    <row r="244" spans="54:54">
      <c r="BB244"/>
    </row>
    <row r="245" spans="54:54">
      <c r="BB245"/>
    </row>
    <row r="246" spans="54:54">
      <c r="BB246"/>
    </row>
    <row r="247" spans="54:54">
      <c r="BB247"/>
    </row>
    <row r="248" spans="54:54">
      <c r="BB248"/>
    </row>
    <row r="249" spans="54:54">
      <c r="BB249"/>
    </row>
    <row r="250" spans="54:54">
      <c r="BB250"/>
    </row>
    <row r="251" spans="54:54">
      <c r="BB251"/>
    </row>
    <row r="252" spans="54:54">
      <c r="BB252"/>
    </row>
    <row r="253" spans="54:54">
      <c r="BB253"/>
    </row>
    <row r="254" spans="54:54">
      <c r="BB254"/>
    </row>
    <row r="255" spans="54:54">
      <c r="BB255"/>
    </row>
    <row r="256" spans="54:54">
      <c r="BB256"/>
    </row>
    <row r="257" spans="54:54">
      <c r="BB257"/>
    </row>
    <row r="258" spans="54:54">
      <c r="BB258"/>
    </row>
    <row r="259" spans="54:54">
      <c r="BB259"/>
    </row>
    <row r="260" spans="54:54">
      <c r="BB260"/>
    </row>
    <row r="261" spans="54:54">
      <c r="BB261"/>
    </row>
    <row r="262" spans="54:54">
      <c r="BB262"/>
    </row>
    <row r="263" spans="54:54">
      <c r="BB263"/>
    </row>
    <row r="264" spans="54:54">
      <c r="BB264"/>
    </row>
    <row r="265" spans="54:54">
      <c r="BB265"/>
    </row>
    <row r="266" spans="54:54">
      <c r="BB266"/>
    </row>
    <row r="267" spans="54:54">
      <c r="BB267"/>
    </row>
    <row r="268" spans="54:54">
      <c r="BB268"/>
    </row>
    <row r="269" spans="54:54">
      <c r="BB269"/>
    </row>
    <row r="270" spans="54:54">
      <c r="BB270"/>
    </row>
    <row r="271" spans="54:54">
      <c r="BB271"/>
    </row>
    <row r="272" spans="54:54">
      <c r="BB272"/>
    </row>
    <row r="273" spans="54:54">
      <c r="BB273"/>
    </row>
    <row r="274" spans="54:54">
      <c r="BB274"/>
    </row>
    <row r="275" spans="54:54">
      <c r="BB275"/>
    </row>
    <row r="276" spans="54:54">
      <c r="BB276"/>
    </row>
    <row r="277" spans="54:54">
      <c r="BB277"/>
    </row>
    <row r="278" spans="54:54">
      <c r="BB278"/>
    </row>
    <row r="279" spans="54:54">
      <c r="BB279"/>
    </row>
    <row r="280" spans="54:54">
      <c r="BB280"/>
    </row>
    <row r="281" spans="54:54">
      <c r="BB281"/>
    </row>
    <row r="282" spans="54:54">
      <c r="BB282"/>
    </row>
    <row r="283" spans="54:54">
      <c r="BB283"/>
    </row>
    <row r="284" spans="54:54">
      <c r="BB284"/>
    </row>
    <row r="285" spans="54:54">
      <c r="BB285"/>
    </row>
    <row r="286" spans="54:54">
      <c r="BB286"/>
    </row>
    <row r="287" spans="54:54">
      <c r="BB287"/>
    </row>
    <row r="288" spans="54:54">
      <c r="BB288"/>
    </row>
    <row r="289" spans="54:54">
      <c r="BB289"/>
    </row>
    <row r="290" spans="54:54">
      <c r="BB290"/>
    </row>
    <row r="291" spans="54:54">
      <c r="BB291"/>
    </row>
    <row r="292" spans="54:54">
      <c r="BB292"/>
    </row>
    <row r="293" spans="54:54">
      <c r="BB293"/>
    </row>
    <row r="294" spans="54:54">
      <c r="BB294"/>
    </row>
    <row r="295" spans="54:54">
      <c r="BB295"/>
    </row>
    <row r="296" spans="54:54">
      <c r="BB296"/>
    </row>
    <row r="297" spans="54:54">
      <c r="BB297"/>
    </row>
    <row r="298" spans="54:54">
      <c r="BB298"/>
    </row>
    <row r="299" spans="54:54">
      <c r="BB299"/>
    </row>
    <row r="300" spans="54:54">
      <c r="BB300"/>
    </row>
    <row r="301" spans="54:54">
      <c r="BB301"/>
    </row>
    <row r="302" spans="54:54">
      <c r="BB302"/>
    </row>
    <row r="303" spans="54:54">
      <c r="BB303"/>
    </row>
    <row r="304" spans="54:54">
      <c r="BB304"/>
    </row>
    <row r="305" spans="54:54">
      <c r="BB305"/>
    </row>
    <row r="306" spans="54:54">
      <c r="BB306"/>
    </row>
    <row r="307" spans="54:54">
      <c r="BB307"/>
    </row>
    <row r="308" spans="54:54">
      <c r="BB308"/>
    </row>
    <row r="309" spans="54:54">
      <c r="BB309"/>
    </row>
    <row r="310" spans="54:54">
      <c r="BB310"/>
    </row>
    <row r="311" spans="54:54">
      <c r="BB311"/>
    </row>
    <row r="312" spans="54:54">
      <c r="BB312"/>
    </row>
    <row r="313" spans="54:54">
      <c r="BB313"/>
    </row>
    <row r="314" spans="54:54">
      <c r="BB314"/>
    </row>
    <row r="315" spans="54:54">
      <c r="BB315"/>
    </row>
    <row r="316" spans="54:54">
      <c r="BB316"/>
    </row>
    <row r="317" spans="54:54">
      <c r="BB317"/>
    </row>
    <row r="318" spans="54:54">
      <c r="BB318"/>
    </row>
    <row r="319" spans="54:54">
      <c r="BB319"/>
    </row>
    <row r="320" spans="54:54">
      <c r="BB320"/>
    </row>
    <row r="321" spans="54:54">
      <c r="BB321"/>
    </row>
    <row r="322" spans="54:54">
      <c r="BB322"/>
    </row>
    <row r="323" spans="54:54">
      <c r="BB323"/>
    </row>
    <row r="324" spans="54:54">
      <c r="BB324"/>
    </row>
    <row r="325" spans="54:54">
      <c r="BB325"/>
    </row>
    <row r="326" spans="54:54">
      <c r="BB326"/>
    </row>
    <row r="327" spans="54:54">
      <c r="BB327"/>
    </row>
    <row r="328" spans="54:54">
      <c r="BB328"/>
    </row>
    <row r="329" spans="54:54">
      <c r="BB329"/>
    </row>
    <row r="330" spans="54:54">
      <c r="BB330"/>
    </row>
    <row r="331" spans="54:54">
      <c r="BB331"/>
    </row>
    <row r="332" spans="54:54">
      <c r="BB332"/>
    </row>
    <row r="333" spans="54:54">
      <c r="BB333"/>
    </row>
    <row r="334" spans="54:54">
      <c r="BB334"/>
    </row>
    <row r="335" spans="54:54">
      <c r="BB335"/>
    </row>
    <row r="336" spans="54:54">
      <c r="BB336"/>
    </row>
    <row r="337" spans="54:54">
      <c r="BB337"/>
    </row>
    <row r="338" spans="54:54">
      <c r="BB338"/>
    </row>
    <row r="339" spans="54:54">
      <c r="BB339"/>
    </row>
    <row r="340" spans="54:54">
      <c r="BB340"/>
    </row>
    <row r="341" spans="54:54">
      <c r="BB341"/>
    </row>
    <row r="342" spans="54:54">
      <c r="BB342"/>
    </row>
    <row r="343" spans="54:54">
      <c r="BB343"/>
    </row>
    <row r="344" spans="54:54">
      <c r="BB344"/>
    </row>
    <row r="345" spans="54:54">
      <c r="BB345"/>
    </row>
    <row r="346" spans="54:54">
      <c r="BB346"/>
    </row>
    <row r="347" spans="54:54">
      <c r="BB347"/>
    </row>
    <row r="348" spans="54:54">
      <c r="BB348"/>
    </row>
    <row r="349" spans="54:54">
      <c r="BB349"/>
    </row>
    <row r="350" spans="54:54">
      <c r="BB350"/>
    </row>
    <row r="351" spans="54:54">
      <c r="BB351"/>
    </row>
    <row r="352" spans="54:54">
      <c r="BB352"/>
    </row>
    <row r="353" spans="54:54">
      <c r="BB353"/>
    </row>
    <row r="354" spans="54:54">
      <c r="BB354"/>
    </row>
    <row r="355" spans="54:54">
      <c r="BB355"/>
    </row>
    <row r="356" spans="54:54">
      <c r="BB356"/>
    </row>
    <row r="357" spans="54:54">
      <c r="BB357"/>
    </row>
    <row r="358" spans="54:54">
      <c r="BB358"/>
    </row>
    <row r="359" spans="54:54">
      <c r="BB359"/>
    </row>
    <row r="360" spans="54:54">
      <c r="BB360"/>
    </row>
    <row r="361" spans="54:54">
      <c r="BB361"/>
    </row>
    <row r="362" spans="54:54">
      <c r="BB362"/>
    </row>
    <row r="363" spans="54:54">
      <c r="BB363"/>
    </row>
    <row r="364" spans="54:54">
      <c r="BB364"/>
    </row>
    <row r="365" spans="54:54">
      <c r="BB365"/>
    </row>
    <row r="366" spans="54:54">
      <c r="BB366"/>
    </row>
    <row r="367" spans="54:54">
      <c r="BB367"/>
    </row>
    <row r="368" spans="54:54">
      <c r="BB368"/>
    </row>
    <row r="369" spans="54:54">
      <c r="BB369"/>
    </row>
    <row r="370" spans="54:54">
      <c r="BB370"/>
    </row>
    <row r="371" spans="54:54">
      <c r="BB371"/>
    </row>
    <row r="372" spans="54:54">
      <c r="BB372"/>
    </row>
    <row r="373" spans="54:54">
      <c r="BB373"/>
    </row>
    <row r="374" spans="54:54">
      <c r="BB374"/>
    </row>
    <row r="375" spans="54:54">
      <c r="BB375"/>
    </row>
    <row r="376" spans="54:54">
      <c r="BB376"/>
    </row>
    <row r="377" spans="54:54">
      <c r="BB377"/>
    </row>
    <row r="378" spans="54:54">
      <c r="BB378"/>
    </row>
    <row r="379" spans="54:54">
      <c r="BB379" s="288"/>
    </row>
    <row r="380" spans="54:54">
      <c r="BB380" s="288"/>
    </row>
    <row r="381" spans="54:54">
      <c r="BB381"/>
    </row>
    <row r="382" spans="54:54">
      <c r="BB382" s="288"/>
    </row>
    <row r="383" spans="54:54">
      <c r="BB383"/>
    </row>
    <row r="384" spans="54:54">
      <c r="BB384"/>
    </row>
    <row r="385" spans="54:54">
      <c r="BB385"/>
    </row>
    <row r="386" spans="54:54">
      <c r="BB386"/>
    </row>
    <row r="387" spans="54:54">
      <c r="BB387"/>
    </row>
    <row r="388" spans="54:54">
      <c r="BB388"/>
    </row>
    <row r="389" spans="54:54">
      <c r="BB389"/>
    </row>
    <row r="390" spans="54:54">
      <c r="BB390"/>
    </row>
    <row r="391" spans="54:54">
      <c r="BB391"/>
    </row>
    <row r="392" spans="54:54">
      <c r="BB392"/>
    </row>
    <row r="393" spans="54:54">
      <c r="BB393"/>
    </row>
    <row r="394" spans="54:54">
      <c r="BB394"/>
    </row>
    <row r="395" spans="54:54">
      <c r="BB395"/>
    </row>
    <row r="396" spans="54:54">
      <c r="BB396"/>
    </row>
    <row r="397" spans="54:54">
      <c r="BB397"/>
    </row>
  </sheetData>
  <pageMargins left="0" right="0" top="0" bottom="0" header="0.31496062992125984" footer="0.31496062992125984"/>
  <pageSetup paperSize="9" scale="4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006A4E"/>
    <pageSetUpPr fitToPage="1"/>
  </sheetPr>
  <dimension ref="A1:BC397"/>
  <sheetViews>
    <sheetView showGridLines="0" topLeftCell="B1" zoomScaleNormal="100" workbookViewId="0">
      <pane xSplit="11" ySplit="16" topLeftCell="AL17" activePane="bottomRight" state="frozen"/>
      <selection activeCell="B1" sqref="B1"/>
      <selection pane="topRight" activeCell="M1" sqref="M1"/>
      <selection pane="bottomLeft" activeCell="B17" sqref="B17"/>
      <selection pane="bottomRight" activeCell="AN11" sqref="AN11"/>
    </sheetView>
  </sheetViews>
  <sheetFormatPr baseColWidth="10" defaultColWidth="11.42578125" defaultRowHeight="12.75" zeroHeight="1" outlineLevelRow="1" outlineLevelCol="1"/>
  <cols>
    <col min="1" max="1" width="27.42578125" style="51" hidden="1" customWidth="1" outlineLevel="1"/>
    <col min="2" max="2" width="50.5703125" customWidth="1" collapsed="1"/>
    <col min="3" max="12" width="11.42578125" hidden="1" customWidth="1" outlineLevel="1"/>
    <col min="13" max="13" width="12.140625" customWidth="1" collapsed="1"/>
    <col min="14" max="45" width="12.140625" customWidth="1"/>
    <col min="48" max="51" width="12.140625" customWidth="1"/>
    <col min="53" max="53" width="12.140625" customWidth="1"/>
    <col min="54" max="54" width="6.42578125" style="289" customWidth="1"/>
    <col min="55" max="55" width="8.42578125" style="399" bestFit="1" customWidth="1"/>
  </cols>
  <sheetData>
    <row r="1" spans="1:55" s="1" customFormat="1" ht="13.5" hidden="1" customHeight="1" outlineLevel="1">
      <c r="A1" s="22"/>
      <c r="C1" s="52" t="s">
        <v>74</v>
      </c>
      <c r="D1" s="52" t="s">
        <v>75</v>
      </c>
      <c r="E1" s="52" t="s">
        <v>76</v>
      </c>
      <c r="F1" s="52" t="s">
        <v>77</v>
      </c>
      <c r="G1" s="53">
        <v>42369</v>
      </c>
      <c r="H1" s="52" t="s">
        <v>78</v>
      </c>
      <c r="I1" s="52" t="s">
        <v>79</v>
      </c>
      <c r="J1" s="52" t="s">
        <v>80</v>
      </c>
      <c r="K1" s="52" t="s">
        <v>81</v>
      </c>
      <c r="L1" s="53">
        <v>42735</v>
      </c>
      <c r="M1" s="52" t="s">
        <v>82</v>
      </c>
      <c r="N1" s="52" t="s">
        <v>83</v>
      </c>
      <c r="O1" s="52" t="s">
        <v>84</v>
      </c>
      <c r="P1" s="52" t="s">
        <v>85</v>
      </c>
      <c r="Q1" s="53">
        <v>43100</v>
      </c>
      <c r="R1" s="52" t="s">
        <v>86</v>
      </c>
      <c r="S1" s="52" t="s">
        <v>87</v>
      </c>
      <c r="T1" s="52" t="s">
        <v>88</v>
      </c>
      <c r="U1" s="52" t="s">
        <v>89</v>
      </c>
      <c r="V1" s="53">
        <v>43465</v>
      </c>
      <c r="W1" s="52" t="s">
        <v>90</v>
      </c>
      <c r="X1" s="52" t="s">
        <v>430</v>
      </c>
      <c r="Y1" s="52" t="s">
        <v>431</v>
      </c>
      <c r="Z1" s="52" t="s">
        <v>432</v>
      </c>
      <c r="AA1" s="53">
        <v>43830</v>
      </c>
      <c r="AB1" s="52" t="s">
        <v>433</v>
      </c>
      <c r="AC1" s="52" t="s">
        <v>434</v>
      </c>
      <c r="AD1" s="52" t="s">
        <v>437</v>
      </c>
      <c r="AE1" s="52" t="s">
        <v>438</v>
      </c>
      <c r="AF1" s="53">
        <v>44196</v>
      </c>
      <c r="AG1" s="52" t="s">
        <v>439</v>
      </c>
      <c r="AH1" s="52" t="s">
        <v>441</v>
      </c>
      <c r="AI1" s="52" t="s">
        <v>442</v>
      </c>
      <c r="AJ1" s="52" t="s">
        <v>443</v>
      </c>
      <c r="AK1" s="53">
        <v>44561</v>
      </c>
      <c r="AL1" s="52" t="s">
        <v>444</v>
      </c>
      <c r="AM1" s="52" t="s">
        <v>444</v>
      </c>
      <c r="AN1" s="52" t="s">
        <v>446</v>
      </c>
      <c r="AO1" s="52" t="s">
        <v>446</v>
      </c>
      <c r="AP1" s="52" t="s">
        <v>568</v>
      </c>
      <c r="AQ1" s="52" t="s">
        <v>568</v>
      </c>
      <c r="AR1" s="52" t="s">
        <v>575</v>
      </c>
      <c r="AS1" s="52" t="s">
        <v>575</v>
      </c>
      <c r="AT1" s="53">
        <v>44926</v>
      </c>
      <c r="AU1" s="53">
        <v>44926</v>
      </c>
      <c r="AV1" s="52" t="s">
        <v>597</v>
      </c>
      <c r="AW1" s="52" t="s">
        <v>608</v>
      </c>
      <c r="AX1" s="52" t="s">
        <v>612</v>
      </c>
      <c r="AY1" s="52" t="s">
        <v>617</v>
      </c>
      <c r="AZ1" s="53">
        <v>45291</v>
      </c>
      <c r="BA1" s="52" t="s">
        <v>624</v>
      </c>
      <c r="BB1" s="126"/>
      <c r="BC1" s="392" t="s">
        <v>91</v>
      </c>
    </row>
    <row r="2" spans="1:55" s="1" customFormat="1" ht="13.5" hidden="1" customHeight="1" outlineLevel="1">
      <c r="A2" s="22"/>
      <c r="C2" s="54" t="str">
        <f>LEFT(C$1,3)&amp;RIGHT(C$1,2)&amp;"_"&amp;$3:$3</f>
        <v>T1-15_Underlying</v>
      </c>
      <c r="D2" s="54" t="str">
        <f>LEFT(D$1,3)&amp;RIGHT(D$1,2)&amp;"_"&amp;$3:$3</f>
        <v>T2-15_Underlying</v>
      </c>
      <c r="E2" s="54" t="str">
        <f>LEFT(E$1,3)&amp;RIGHT(E$1,2)&amp;"_"&amp;$3:$3</f>
        <v>T3-15_Underlying</v>
      </c>
      <c r="F2" s="54" t="str">
        <f>LEFT(F$1,3)&amp;RIGHT(F$1,2)&amp;"_"&amp;$3:$3</f>
        <v>T4-15_Underlying</v>
      </c>
      <c r="G2" s="54"/>
      <c r="H2" s="54" t="str">
        <f>LEFT(H$1,3)&amp;RIGHT(H$1,2)&amp;"_"&amp;$3:$3</f>
        <v>T1-16_Underlying</v>
      </c>
      <c r="I2" s="54" t="str">
        <f>LEFT(I$1,3)&amp;RIGHT(I$1,2)&amp;"_"&amp;$3:$3</f>
        <v>T2-16_Underlying</v>
      </c>
      <c r="J2" s="54" t="str">
        <f>LEFT(J$1,3)&amp;RIGHT(J$1,2)&amp;"_"&amp;$3:$3</f>
        <v>T3-16_Underlying</v>
      </c>
      <c r="K2" s="54" t="str">
        <f>LEFT(K$1,3)&amp;RIGHT(K$1,2)&amp;"_"&amp;$3:$3</f>
        <v>T4-16_Underlying</v>
      </c>
      <c r="L2" s="53"/>
      <c r="M2" s="54" t="s">
        <v>514</v>
      </c>
      <c r="N2" s="54" t="s">
        <v>515</v>
      </c>
      <c r="O2" s="54" t="s">
        <v>516</v>
      </c>
      <c r="P2" s="54" t="s">
        <v>517</v>
      </c>
      <c r="Q2" s="54"/>
      <c r="R2" s="54" t="s">
        <v>519</v>
      </c>
      <c r="S2" s="54" t="s">
        <v>520</v>
      </c>
      <c r="T2" s="54" t="s">
        <v>521</v>
      </c>
      <c r="U2" s="54" t="s">
        <v>522</v>
      </c>
      <c r="V2" s="54"/>
      <c r="W2" s="54" t="s">
        <v>524</v>
      </c>
      <c r="X2" s="54" t="s">
        <v>525</v>
      </c>
      <c r="Y2" s="54" t="s">
        <v>526</v>
      </c>
      <c r="Z2" s="54" t="s">
        <v>527</v>
      </c>
      <c r="AA2" s="54"/>
      <c r="AB2" s="54" t="s">
        <v>529</v>
      </c>
      <c r="AC2" s="54" t="s">
        <v>530</v>
      </c>
      <c r="AD2" s="54" t="s">
        <v>531</v>
      </c>
      <c r="AE2" s="54" t="s">
        <v>532</v>
      </c>
      <c r="AF2" s="54"/>
      <c r="AG2" s="54" t="s">
        <v>534</v>
      </c>
      <c r="AH2" s="54" t="s">
        <v>535</v>
      </c>
      <c r="AI2" s="54" t="s">
        <v>536</v>
      </c>
      <c r="AJ2" s="54" t="s">
        <v>537</v>
      </c>
      <c r="AK2" s="54"/>
      <c r="AL2" s="54" t="s">
        <v>539</v>
      </c>
      <c r="AM2" s="54" t="s">
        <v>539</v>
      </c>
      <c r="AN2" s="54" t="s">
        <v>571</v>
      </c>
      <c r="AO2" s="54" t="s">
        <v>571</v>
      </c>
      <c r="AP2" s="54" t="s">
        <v>576</v>
      </c>
      <c r="AQ2" s="54" t="str">
        <f>LEFT(AQ$1,3)&amp;RIGHT(AQ$1,2)&amp;"_"&amp;$3:$3</f>
        <v>T3-22_Underlying</v>
      </c>
      <c r="AR2" s="54" t="str">
        <f>LEFT(AR$1,3)&amp;RIGHT(AR$1,2)&amp;"_"&amp;$3:$3</f>
        <v>T4-22_Underlying</v>
      </c>
      <c r="AS2" s="54" t="str">
        <f>LEFT(AS$1,3)&amp;RIGHT(AS$1,2)&amp;"_"&amp;$3:$3</f>
        <v>T4-22_Underlying</v>
      </c>
      <c r="AT2" s="54"/>
      <c r="AU2" s="54" t="s">
        <v>579</v>
      </c>
      <c r="AV2" s="54" t="s">
        <v>606</v>
      </c>
      <c r="AW2" s="54" t="s">
        <v>615</v>
      </c>
      <c r="AX2" s="54" t="s">
        <v>620</v>
      </c>
      <c r="AY2" s="54" t="s">
        <v>628</v>
      </c>
      <c r="AZ2" s="54"/>
      <c r="BA2" s="54" t="str">
        <f>LEFT(BA$1,3)&amp;RIGHT(BA$1,2)&amp;"_"&amp;$3:$3</f>
        <v>T1-24_Underlying</v>
      </c>
      <c r="BB2" s="126"/>
      <c r="BC2" s="393" t="s">
        <v>92</v>
      </c>
    </row>
    <row r="3" spans="1:55" s="1" customFormat="1" ht="13.5" hidden="1" customHeight="1" outlineLevel="1">
      <c r="A3" s="22"/>
      <c r="B3" s="23" t="s">
        <v>95</v>
      </c>
      <c r="C3" s="55" t="str">
        <f t="shared" ref="C3:BA3" si="0">$B$3</f>
        <v>Underlying</v>
      </c>
      <c r="D3" s="55" t="str">
        <f t="shared" si="0"/>
        <v>Underlying</v>
      </c>
      <c r="E3" s="55" t="str">
        <f t="shared" si="0"/>
        <v>Underlying</v>
      </c>
      <c r="F3" s="55" t="str">
        <f t="shared" si="0"/>
        <v>Underlying</v>
      </c>
      <c r="G3" s="55" t="str">
        <f t="shared" si="0"/>
        <v>Underlying</v>
      </c>
      <c r="H3" s="55" t="str">
        <f t="shared" si="0"/>
        <v>Underlying</v>
      </c>
      <c r="I3" s="55" t="str">
        <f t="shared" si="0"/>
        <v>Underlying</v>
      </c>
      <c r="J3" s="55" t="str">
        <f t="shared" si="0"/>
        <v>Underlying</v>
      </c>
      <c r="K3" s="55" t="str">
        <f t="shared" si="0"/>
        <v>Underlying</v>
      </c>
      <c r="L3" s="55" t="str">
        <f t="shared" si="0"/>
        <v>Underlying</v>
      </c>
      <c r="M3" s="55" t="s">
        <v>95</v>
      </c>
      <c r="N3" s="55" t="s">
        <v>95</v>
      </c>
      <c r="O3" s="55" t="s">
        <v>95</v>
      </c>
      <c r="P3" s="55" t="s">
        <v>95</v>
      </c>
      <c r="Q3" s="55" t="s">
        <v>95</v>
      </c>
      <c r="R3" s="55" t="s">
        <v>95</v>
      </c>
      <c r="S3" s="55" t="s">
        <v>95</v>
      </c>
      <c r="T3" s="55" t="s">
        <v>95</v>
      </c>
      <c r="U3" s="55" t="s">
        <v>95</v>
      </c>
      <c r="V3" s="55" t="s">
        <v>95</v>
      </c>
      <c r="W3" s="55" t="s">
        <v>95</v>
      </c>
      <c r="X3" s="55" t="s">
        <v>95</v>
      </c>
      <c r="Y3" s="55" t="s">
        <v>95</v>
      </c>
      <c r="Z3" s="55" t="s">
        <v>95</v>
      </c>
      <c r="AA3" s="55" t="s">
        <v>95</v>
      </c>
      <c r="AB3" s="55" t="s">
        <v>95</v>
      </c>
      <c r="AC3" s="55" t="s">
        <v>95</v>
      </c>
      <c r="AD3" s="55" t="s">
        <v>95</v>
      </c>
      <c r="AE3" s="55" t="s">
        <v>95</v>
      </c>
      <c r="AF3" s="55" t="s">
        <v>95</v>
      </c>
      <c r="AG3" s="55" t="s">
        <v>95</v>
      </c>
      <c r="AH3" s="55" t="s">
        <v>95</v>
      </c>
      <c r="AI3" s="55" t="s">
        <v>95</v>
      </c>
      <c r="AJ3" s="55" t="s">
        <v>95</v>
      </c>
      <c r="AK3" s="55" t="s">
        <v>95</v>
      </c>
      <c r="AL3" s="55" t="s">
        <v>95</v>
      </c>
      <c r="AM3" s="55" t="s">
        <v>95</v>
      </c>
      <c r="AN3" s="55" t="s">
        <v>95</v>
      </c>
      <c r="AO3" s="55" t="s">
        <v>95</v>
      </c>
      <c r="AP3" s="55" t="s">
        <v>95</v>
      </c>
      <c r="AQ3" s="55" t="str">
        <f t="shared" si="0"/>
        <v>Underlying</v>
      </c>
      <c r="AR3" s="55" t="str">
        <f t="shared" si="0"/>
        <v>Underlying</v>
      </c>
      <c r="AS3" s="55" t="str">
        <f t="shared" si="0"/>
        <v>Underlying</v>
      </c>
      <c r="AT3" s="55" t="str">
        <f t="shared" si="0"/>
        <v>Underlying</v>
      </c>
      <c r="AU3" s="55" t="s">
        <v>95</v>
      </c>
      <c r="AV3" s="55" t="s">
        <v>95</v>
      </c>
      <c r="AW3" s="55" t="s">
        <v>95</v>
      </c>
      <c r="AX3" s="55" t="s">
        <v>95</v>
      </c>
      <c r="AY3" s="55" t="s">
        <v>95</v>
      </c>
      <c r="AZ3" s="55" t="s">
        <v>95</v>
      </c>
      <c r="BA3" s="55" t="str">
        <f t="shared" si="0"/>
        <v>Underlying</v>
      </c>
      <c r="BB3" s="127"/>
      <c r="BC3" s="393" t="s">
        <v>93</v>
      </c>
    </row>
    <row r="4" spans="1:55"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130"/>
      <c r="BC4" s="394" t="s">
        <v>94</v>
      </c>
    </row>
    <row r="5" spans="1:55" s="1" customFormat="1" ht="13.5" customHeight="1" collapsed="1">
      <c r="A5" s="22"/>
      <c r="BB5" s="132"/>
      <c r="BC5" s="470"/>
    </row>
    <row r="6" spans="1:55" s="1" customFormat="1" ht="13.5" customHeight="1">
      <c r="A6" s="22"/>
      <c r="C6"/>
      <c r="BB6" s="132"/>
      <c r="BC6" s="470"/>
    </row>
    <row r="7" spans="1:55" s="1" customFormat="1" ht="13.5" customHeight="1">
      <c r="A7" s="22"/>
      <c r="C7"/>
      <c r="BB7" s="132"/>
      <c r="BC7" s="470"/>
    </row>
    <row r="8" spans="1:55" s="1" customFormat="1" ht="13.5" customHeight="1">
      <c r="A8" s="22"/>
      <c r="C8"/>
      <c r="BB8" s="132"/>
      <c r="BC8" s="470"/>
    </row>
    <row r="9" spans="1:55" s="1" customFormat="1" ht="13.5" customHeight="1">
      <c r="A9" s="22"/>
      <c r="C9"/>
      <c r="BB9" s="132"/>
      <c r="BC9" s="470"/>
    </row>
    <row r="10" spans="1:55" s="1" customFormat="1" ht="13.5" customHeight="1">
      <c r="A10" s="22"/>
      <c r="BB10" s="132"/>
      <c r="BC10" s="470"/>
    </row>
    <row r="11" spans="1:55" s="1" customFormat="1" ht="13.5" customHeight="1">
      <c r="A11" s="22"/>
      <c r="BB11" s="132"/>
      <c r="BC11" s="470"/>
    </row>
    <row r="12" spans="1:55" s="1" customFormat="1" ht="19.5">
      <c r="A12" s="22"/>
      <c r="B12" s="2" t="s">
        <v>96</v>
      </c>
      <c r="BB12" s="132"/>
      <c r="BC12" s="470"/>
    </row>
    <row r="13" spans="1:55" s="1" customFormat="1" ht="13.5" customHeight="1">
      <c r="A13" s="22"/>
      <c r="BB13" s="132"/>
      <c r="BC13" s="470"/>
    </row>
    <row r="14" spans="1:55" s="1" customFormat="1" ht="16.5" thickBot="1">
      <c r="A14" s="22"/>
      <c r="B14" s="24"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32"/>
      <c r="BC14" s="471"/>
    </row>
    <row r="15" spans="1:55" ht="12.75" hidden="1" customHeight="1">
      <c r="A15" s="22"/>
      <c r="B15" s="1"/>
      <c r="AM15" s="58" t="s">
        <v>596</v>
      </c>
      <c r="AO15" s="58" t="s">
        <v>596</v>
      </c>
      <c r="AS15" t="s">
        <v>596</v>
      </c>
      <c r="AU15" s="58" t="s">
        <v>596</v>
      </c>
      <c r="BB15" s="132"/>
      <c r="BC15" s="396"/>
    </row>
    <row r="16" spans="1:55" ht="55.7" customHeight="1">
      <c r="A16" s="22"/>
      <c r="B16" s="25" t="s">
        <v>24</v>
      </c>
      <c r="C16" s="57" t="str">
        <f>SUBSTITUTE(SUBSTITUTE($1:$1,"T","Q"),"-20","-")&amp;"
"&amp;$3:$3</f>
        <v>Q1-15
Underlying</v>
      </c>
      <c r="D16" s="58" t="str">
        <f>SUBSTITUTE(SUBSTITUTE($1:$1,"T","Q"),"-20","-")&amp;"
"&amp;$3:$3</f>
        <v>Q2-15
Underlying</v>
      </c>
      <c r="E16" s="58" t="str">
        <f>SUBSTITUTE(SUBSTITUTE($1:$1,"T","Q"),"-20","-")&amp;"
"&amp;$3:$3</f>
        <v>Q3-15
Underlying</v>
      </c>
      <c r="F16" s="58" t="str">
        <f>SUBSTITUTE(SUBSTITUTE($1:$1,"T","Q"),"-20","-")&amp;"
"&amp;$3:$3</f>
        <v>Q4-15
Underlying</v>
      </c>
      <c r="G16" s="58" t="e">
        <f>_xlfn.SINGLE(INDEX(#REF!,MONTH(_xlfn.SINGLE($1:$1))/3,1))&amp;RIGHT(YEAR(_xlfn.SINGLE($1:$1)),2)&amp;"
"&amp;_xlfn.SINGLE($3:$3)</f>
        <v>#REF!</v>
      </c>
      <c r="H16" s="58" t="str">
        <f>SUBSTITUTE(SUBSTITUTE($1:$1,"T","Q"),"-20","-")&amp;"
"&amp;$3:$3</f>
        <v>Q1-16
Underlying</v>
      </c>
      <c r="I16" s="58" t="str">
        <f>SUBSTITUTE(SUBSTITUTE($1:$1,"T","Q"),"-20","-")&amp;"
"&amp;$3:$3</f>
        <v>Q2-16
Underlying</v>
      </c>
      <c r="J16" s="58" t="str">
        <f>SUBSTITUTE(SUBSTITUTE($1:$1,"T","Q"),"-20","-")&amp;"
"&amp;$3:$3</f>
        <v>Q3-16
Underlying</v>
      </c>
      <c r="K16" s="58" t="str">
        <f>SUBSTITUTE(SUBSTITUTE($1:$1,"T","Q"),"-20","-")&amp;"
"&amp;$3:$3</f>
        <v>Q4-16
Underlying</v>
      </c>
      <c r="L16" s="58" t="e">
        <f>_xlfn.SINGLE(INDEX(#REF!,MONTH(_xlfn.SINGLE($1:$1))/3,1))&amp;RIGHT(YEAR(_xlfn.SINGLE($1:$1)),2)&amp;"
"&amp;_xlfn.SINGLE($3:$3)</f>
        <v>#REF!</v>
      </c>
      <c r="M16" s="58" t="s">
        <v>540</v>
      </c>
      <c r="N16" s="58" t="s">
        <v>541</v>
      </c>
      <c r="O16" s="58" t="s">
        <v>542</v>
      </c>
      <c r="P16" s="58" t="s">
        <v>543</v>
      </c>
      <c r="Q16" s="58" t="s">
        <v>544</v>
      </c>
      <c r="R16" s="58" t="s">
        <v>545</v>
      </c>
      <c r="S16" s="58" t="s">
        <v>546</v>
      </c>
      <c r="T16" s="58" t="s">
        <v>547</v>
      </c>
      <c r="U16" s="58" t="s">
        <v>548</v>
      </c>
      <c r="V16" s="58" t="s">
        <v>549</v>
      </c>
      <c r="W16" s="58" t="s">
        <v>550</v>
      </c>
      <c r="X16" s="58" t="s">
        <v>551</v>
      </c>
      <c r="Y16" s="58" t="s">
        <v>552</v>
      </c>
      <c r="Z16" s="58" t="s">
        <v>553</v>
      </c>
      <c r="AA16" s="58" t="s">
        <v>554</v>
      </c>
      <c r="AB16" s="58" t="s">
        <v>555</v>
      </c>
      <c r="AC16" s="58" t="s">
        <v>556</v>
      </c>
      <c r="AD16" s="58" t="s">
        <v>557</v>
      </c>
      <c r="AE16" s="58" t="s">
        <v>558</v>
      </c>
      <c r="AF16" s="58" t="s">
        <v>559</v>
      </c>
      <c r="AG16" s="58" t="s">
        <v>560</v>
      </c>
      <c r="AH16" s="58" t="s">
        <v>561</v>
      </c>
      <c r="AI16" s="58" t="s">
        <v>562</v>
      </c>
      <c r="AJ16" s="58" t="s">
        <v>563</v>
      </c>
      <c r="AK16" s="58" t="s">
        <v>564</v>
      </c>
      <c r="AL16" s="58" t="s">
        <v>565</v>
      </c>
      <c r="AM16" s="58" t="s">
        <v>565</v>
      </c>
      <c r="AN16" s="58" t="s">
        <v>572</v>
      </c>
      <c r="AO16" s="58" t="s">
        <v>572</v>
      </c>
      <c r="AP16" s="58" t="s">
        <v>577</v>
      </c>
      <c r="AQ16" s="58" t="str">
        <f>SUBSTITUTE(SUBSTITUTE($1:$1,"T","Q"),"-20","-")&amp;"
"&amp;$3:$3</f>
        <v>Q3-22
Underlying</v>
      </c>
      <c r="AR16" s="58" t="str">
        <f>SUBSTITUTE(SUBSTITUTE($1:$1,"T","Q"),"-20","-")&amp;"
"&amp;$3:$3</f>
        <v>Q4-22
Underlying</v>
      </c>
      <c r="AS16" s="58" t="s">
        <v>599</v>
      </c>
      <c r="AT16" s="58" t="e">
        <f>_xlfn.SINGLE(INDEX(#REF!,MONTH(_xlfn.SINGLE($1:$1))/3,1))&amp;RIGHT(YEAR(_xlfn.SINGLE($1:$1)),2)&amp;"
"&amp;_xlfn.SINGLE($3:$3)</f>
        <v>#REF!</v>
      </c>
      <c r="AU16" s="58" t="s">
        <v>603</v>
      </c>
      <c r="AV16" s="58" t="s">
        <v>607</v>
      </c>
      <c r="AW16" s="58" t="s">
        <v>616</v>
      </c>
      <c r="AX16" s="58" t="s">
        <v>621</v>
      </c>
      <c r="AY16" s="58" t="s">
        <v>629</v>
      </c>
      <c r="AZ16" s="58" t="s">
        <v>630</v>
      </c>
      <c r="BA16" s="58" t="str">
        <f>SUBSTITUTE(SUBSTITUTE($1:$1,"T","Q"),"-20","-")&amp;"
"&amp;$3:$3</f>
        <v>Q1-24
Underlying</v>
      </c>
      <c r="BB16" s="132"/>
      <c r="BC16" s="397" t="str">
        <f>LEFT($AV:$AV,2)&amp;"/"&amp;LEFT(BA:BA,2)</f>
        <v>Q1/Q1</v>
      </c>
    </row>
    <row r="17" spans="1:55">
      <c r="A17" s="22"/>
      <c r="B17" s="26"/>
      <c r="BB17" s="132"/>
      <c r="BC17" s="396"/>
    </row>
    <row r="18" spans="1:55">
      <c r="A18" s="27" t="s">
        <v>25</v>
      </c>
      <c r="B18" s="28" t="s">
        <v>26</v>
      </c>
      <c r="C18" s="60">
        <v>8035</v>
      </c>
      <c r="D18" s="60">
        <v>8257</v>
      </c>
      <c r="E18" s="60">
        <v>7513</v>
      </c>
      <c r="F18" s="60">
        <v>8031</v>
      </c>
      <c r="G18" s="61">
        <f>C18+D18+E18+F18</f>
        <v>31836</v>
      </c>
      <c r="H18" s="74">
        <v>7809.4562680261597</v>
      </c>
      <c r="I18" s="74">
        <v>7903.9570446650796</v>
      </c>
      <c r="J18" s="74">
        <v>7777.6656842882003</v>
      </c>
      <c r="K18" s="74">
        <v>8108.6675974030395</v>
      </c>
      <c r="L18" s="61">
        <f>H18+I18+J18+K18</f>
        <v>31599.746594382479</v>
      </c>
      <c r="M18" s="74">
        <v>8332.3079046788989</v>
      </c>
      <c r="N18" s="74">
        <v>7940.0565862672202</v>
      </c>
      <c r="O18" s="74">
        <v>7807.2601499206321</v>
      </c>
      <c r="P18" s="74">
        <v>8235.4682787494894</v>
      </c>
      <c r="Q18" s="61">
        <v>32315.09291961624</v>
      </c>
      <c r="R18" s="74">
        <v>8248.7215860265424</v>
      </c>
      <c r="S18" s="74">
        <v>8402.3546718642938</v>
      </c>
      <c r="T18" s="74">
        <v>8097.2000299609808</v>
      </c>
      <c r="U18" s="74">
        <v>8064.2683825481527</v>
      </c>
      <c r="V18" s="61">
        <v>32812.54467039997</v>
      </c>
      <c r="W18" s="74">
        <v>8322.5718760064374</v>
      </c>
      <c r="X18" s="74">
        <v>8534.3150260688453</v>
      </c>
      <c r="Y18" s="74">
        <v>8331.0487417750901</v>
      </c>
      <c r="Z18" s="74">
        <v>8601.7592274227409</v>
      </c>
      <c r="AA18" s="61">
        <v>33789.694871273117</v>
      </c>
      <c r="AB18" s="74">
        <v>8378.0146738466756</v>
      </c>
      <c r="AC18" s="74">
        <v>8536.2473196521096</v>
      </c>
      <c r="AD18" s="74">
        <v>8460.4041516799407</v>
      </c>
      <c r="AE18" s="74">
        <v>8660.2945669892342</v>
      </c>
      <c r="AF18" s="61">
        <v>34034.960712167958</v>
      </c>
      <c r="AG18" s="74">
        <v>9082.4631800648804</v>
      </c>
      <c r="AH18" s="74">
        <v>9295.3211672128</v>
      </c>
      <c r="AI18" s="74">
        <v>8972.4900456427695</v>
      </c>
      <c r="AJ18" s="74">
        <v>9379.8583724941782</v>
      </c>
      <c r="AK18" s="61">
        <v>36730.13276541463</v>
      </c>
      <c r="AL18" s="74">
        <v>9600.7696580827396</v>
      </c>
      <c r="AM18" s="74">
        <v>8802.3134050551598</v>
      </c>
      <c r="AN18" s="74">
        <v>9636.3685361039334</v>
      </c>
      <c r="AO18" s="74">
        <v>8363.7853364348739</v>
      </c>
      <c r="AP18" s="74">
        <v>8948.4983235616655</v>
      </c>
      <c r="AQ18" s="355">
        <v>8243.8535615575165</v>
      </c>
      <c r="AR18" s="74">
        <v>8914.3649292161172</v>
      </c>
      <c r="AS18" s="355">
        <f>AU18-AM18-AO18-AQ18</f>
        <v>8914.3649292161172</v>
      </c>
      <c r="AT18" s="61">
        <v>37682.269096788346</v>
      </c>
      <c r="AU18" s="61">
        <v>34324.317232263667</v>
      </c>
      <c r="AV18" s="74">
        <v>8958.7183950954932</v>
      </c>
      <c r="AW18" s="74">
        <v>9158.600219500815</v>
      </c>
      <c r="AX18" s="74">
        <v>8847.1993469104946</v>
      </c>
      <c r="AY18" s="74">
        <v>8676.5780156486817</v>
      </c>
      <c r="AZ18" s="61">
        <v>35641.095977155484</v>
      </c>
      <c r="BA18" s="74">
        <v>9474.7745933590395</v>
      </c>
      <c r="BB18" s="132"/>
      <c r="BC18" s="398">
        <f>IF(ISERROR($BA18/AV18),"ns",IF($BA18/AV18&gt;200%,"x"&amp;(ROUND($BA18/AV18,1)),IF($BA18/AV18&lt;0,"ns",$BA18/AV18-1)))</f>
        <v>5.7603797273733326E-2</v>
      </c>
    </row>
    <row r="19" spans="1:55">
      <c r="A19" s="27" t="s">
        <v>27</v>
      </c>
      <c r="B19" s="29" t="s">
        <v>28</v>
      </c>
      <c r="C19" s="62">
        <v>-5330</v>
      </c>
      <c r="D19" s="62">
        <v>-4806</v>
      </c>
      <c r="E19" s="62">
        <v>-4728</v>
      </c>
      <c r="F19" s="62">
        <v>-4971</v>
      </c>
      <c r="G19" s="63">
        <f t="shared" ref="G19:G30" si="1">C19+D19+E19+F19</f>
        <v>-19835</v>
      </c>
      <c r="H19" s="62">
        <v>-5359.7387207114298</v>
      </c>
      <c r="I19" s="62">
        <v>-4928.0949185545896</v>
      </c>
      <c r="J19" s="62">
        <v>-4710.0582205954297</v>
      </c>
      <c r="K19" s="62">
        <v>-5136.4123741671501</v>
      </c>
      <c r="L19" s="63">
        <f t="shared" ref="L19:L30" si="2">H19+I19+J19+K19</f>
        <v>-20134.304234028601</v>
      </c>
      <c r="M19" s="62">
        <v>-5474.2201212937198</v>
      </c>
      <c r="N19" s="62">
        <v>-4971.9299054619005</v>
      </c>
      <c r="O19" s="62">
        <v>-4947.1229822223804</v>
      </c>
      <c r="P19" s="62">
        <v>-5342.0692867206099</v>
      </c>
      <c r="Q19" s="63">
        <v>-20735.342295698611</v>
      </c>
      <c r="R19" s="62">
        <v>-5692.8502497677318</v>
      </c>
      <c r="S19" s="62">
        <v>-5178.4541705254314</v>
      </c>
      <c r="T19" s="62">
        <v>-5083.1781556463284</v>
      </c>
      <c r="U19" s="62">
        <v>-5440.0941957802943</v>
      </c>
      <c r="V19" s="63">
        <v>-21394.576771719785</v>
      </c>
      <c r="W19" s="62">
        <v>-5699.1846701947998</v>
      </c>
      <c r="X19" s="62">
        <v>-5311.6958708443599</v>
      </c>
      <c r="Y19" s="62">
        <v>-5219.5579934487196</v>
      </c>
      <c r="Z19" s="62">
        <v>-5566.3940762304401</v>
      </c>
      <c r="AA19" s="63">
        <v>-21796.83261071832</v>
      </c>
      <c r="AB19" s="62">
        <v>-5932.7266891563295</v>
      </c>
      <c r="AC19" s="62">
        <v>-5138.23662699531</v>
      </c>
      <c r="AD19" s="62">
        <v>-5092.7339726622204</v>
      </c>
      <c r="AE19" s="62">
        <v>-5567.2856283913306</v>
      </c>
      <c r="AF19" s="63">
        <v>-21730.98291720519</v>
      </c>
      <c r="AG19" s="62">
        <v>-6152.4834447528165</v>
      </c>
      <c r="AH19" s="62">
        <v>-5516.2317234269403</v>
      </c>
      <c r="AI19" s="62">
        <v>-5437.8793626265406</v>
      </c>
      <c r="AJ19" s="62">
        <v>-5811.9928611991018</v>
      </c>
      <c r="AK19" s="63">
        <v>-22918.5873920054</v>
      </c>
      <c r="AL19" s="62">
        <v>-6686.5675053058203</v>
      </c>
      <c r="AM19" s="62">
        <v>-5858.4825053058303</v>
      </c>
      <c r="AN19" s="62">
        <v>-5831.8216663811099</v>
      </c>
      <c r="AO19" s="62">
        <v>-4940.9548685583713</v>
      </c>
      <c r="AP19" s="62">
        <v>-5680.3903321071402</v>
      </c>
      <c r="AQ19" s="356">
        <v>-4933.8521299298991</v>
      </c>
      <c r="AR19" s="62">
        <v>-5199.2572055301971</v>
      </c>
      <c r="AS19" s="356">
        <f t="shared" ref="AS19:AS32" si="3">AU19-AM19-AO19-AQ19</f>
        <v>-5199.2572055301971</v>
      </c>
      <c r="AT19" s="63">
        <v>-24279.038072599513</v>
      </c>
      <c r="AU19" s="63">
        <v>-20932.546709324299</v>
      </c>
      <c r="AV19" s="62">
        <v>-5909.4021207531496</v>
      </c>
      <c r="AW19" s="62">
        <v>-5208.583008404371</v>
      </c>
      <c r="AX19" s="62">
        <v>-5265.4639129617826</v>
      </c>
      <c r="AY19" s="62">
        <v>-5685.9631435193505</v>
      </c>
      <c r="AZ19" s="63">
        <v>-22069.412185638656</v>
      </c>
      <c r="BA19" s="62">
        <v>-5568.7790229821094</v>
      </c>
      <c r="BB19"/>
      <c r="BC19" s="398">
        <f t="shared" ref="BC19:BC32" si="4">IF(ISERROR($BA19/AV19),"ns",IF($BA19/AV19&gt;200%,"x"&amp;(ROUND($BA19/AV19,1)),IF($BA19/AV19&lt;0,"ns",$BA19/AV19-1)))</f>
        <v>-5.7640873105387569E-2</v>
      </c>
    </row>
    <row r="20" spans="1:55">
      <c r="A20" s="30" t="s">
        <v>29</v>
      </c>
      <c r="B20" s="31" t="s">
        <v>30</v>
      </c>
      <c r="C20" s="64">
        <v>0</v>
      </c>
      <c r="D20" s="64">
        <v>0</v>
      </c>
      <c r="E20" s="64">
        <v>0</v>
      </c>
      <c r="F20" s="64">
        <v>0</v>
      </c>
      <c r="G20" s="65">
        <f t="shared" si="1"/>
        <v>0</v>
      </c>
      <c r="H20" s="64">
        <v>-232.01</v>
      </c>
      <c r="I20" s="64">
        <v>-49.949999999999989</v>
      </c>
      <c r="J20" s="64">
        <v>0</v>
      </c>
      <c r="K20" s="64">
        <v>0</v>
      </c>
      <c r="L20" s="65">
        <f t="shared" si="2"/>
        <v>-281.95999999999998</v>
      </c>
      <c r="M20" s="64">
        <v>-273.7753019184301</v>
      </c>
      <c r="N20" s="64">
        <v>-12.364698081569857</v>
      </c>
      <c r="O20" s="64">
        <v>0</v>
      </c>
      <c r="P20" s="64">
        <v>0</v>
      </c>
      <c r="Q20" s="65">
        <v>-286.14</v>
      </c>
      <c r="R20" s="64">
        <v>-359.35256387412971</v>
      </c>
      <c r="S20" s="64">
        <v>-29.921374726370459</v>
      </c>
      <c r="T20" s="64">
        <v>0</v>
      </c>
      <c r="U20" s="64">
        <v>0</v>
      </c>
      <c r="V20" s="65">
        <v>-389.27393860050017</v>
      </c>
      <c r="W20" s="64">
        <v>-421.99900396668568</v>
      </c>
      <c r="X20" s="64">
        <v>-3.8986711717985081</v>
      </c>
      <c r="Y20" s="64">
        <v>0</v>
      </c>
      <c r="Z20" s="64">
        <v>0</v>
      </c>
      <c r="AA20" s="65">
        <v>-425.8976751384842</v>
      </c>
      <c r="AB20" s="64">
        <v>-454.42877207942445</v>
      </c>
      <c r="AC20" s="64">
        <v>-107.11822424559915</v>
      </c>
      <c r="AD20" s="64">
        <v>0</v>
      </c>
      <c r="AE20" s="64">
        <v>0</v>
      </c>
      <c r="AF20" s="65">
        <v>-561.54699632502366</v>
      </c>
      <c r="AG20" s="64">
        <v>-651.80999267968946</v>
      </c>
      <c r="AH20" s="64">
        <v>-11.835725846015997</v>
      </c>
      <c r="AI20" s="64">
        <v>0</v>
      </c>
      <c r="AJ20" s="64">
        <v>0</v>
      </c>
      <c r="AK20" s="65">
        <v>-663.64571852570543</v>
      </c>
      <c r="AL20" s="64">
        <v>-794.49337445477931</v>
      </c>
      <c r="AM20" s="64">
        <v>-794.49337445477931</v>
      </c>
      <c r="AN20" s="64">
        <v>-8.1081371843511363</v>
      </c>
      <c r="AO20" s="64">
        <v>-8.1081371843511079</v>
      </c>
      <c r="AP20" s="64">
        <v>0</v>
      </c>
      <c r="AQ20" s="357">
        <v>0</v>
      </c>
      <c r="AR20" s="64">
        <v>0</v>
      </c>
      <c r="AS20" s="357">
        <f t="shared" si="3"/>
        <v>0</v>
      </c>
      <c r="AT20" s="65">
        <v>-802.60151163913042</v>
      </c>
      <c r="AU20" s="65">
        <v>-802.60151163913042</v>
      </c>
      <c r="AV20" s="64">
        <v>-625.86224216409096</v>
      </c>
      <c r="AW20" s="64">
        <v>5.9899645940909121</v>
      </c>
      <c r="AX20" s="64">
        <v>0</v>
      </c>
      <c r="AY20" s="64">
        <v>0</v>
      </c>
      <c r="AZ20" s="65">
        <v>-619.87227757000005</v>
      </c>
      <c r="BA20" s="64">
        <v>0</v>
      </c>
      <c r="BB20"/>
      <c r="BC20" s="398">
        <f t="shared" si="4"/>
        <v>-1</v>
      </c>
    </row>
    <row r="21" spans="1:55">
      <c r="A21" s="32" t="s">
        <v>31</v>
      </c>
      <c r="B21" s="28" t="s">
        <v>32</v>
      </c>
      <c r="C21" s="60">
        <v>2705</v>
      </c>
      <c r="D21" s="60">
        <v>3451</v>
      </c>
      <c r="E21" s="60">
        <v>2785</v>
      </c>
      <c r="F21" s="60">
        <v>3060</v>
      </c>
      <c r="G21" s="61">
        <f t="shared" si="1"/>
        <v>12001</v>
      </c>
      <c r="H21" s="60">
        <v>2449.7175473147299</v>
      </c>
      <c r="I21" s="60">
        <v>2975.86212611049</v>
      </c>
      <c r="J21" s="60">
        <v>3067.6074636927701</v>
      </c>
      <c r="K21" s="60">
        <v>2972.2552232358903</v>
      </c>
      <c r="L21" s="61">
        <f t="shared" si="2"/>
        <v>11465.44236035388</v>
      </c>
      <c r="M21" s="60">
        <v>2858.08778338517</v>
      </c>
      <c r="N21" s="60">
        <v>2968.1266808053201</v>
      </c>
      <c r="O21" s="60">
        <v>2860.1371676982521</v>
      </c>
      <c r="P21" s="60">
        <v>2893.3989920288795</v>
      </c>
      <c r="Q21" s="61">
        <v>11579.750623917622</v>
      </c>
      <c r="R21" s="60">
        <v>2555.8713362588096</v>
      </c>
      <c r="S21" s="60">
        <v>3223.9005013388733</v>
      </c>
      <c r="T21" s="60">
        <v>3014.021874314632</v>
      </c>
      <c r="U21" s="60">
        <v>2624.1741867678393</v>
      </c>
      <c r="V21" s="61">
        <v>11417.967898680154</v>
      </c>
      <c r="W21" s="60">
        <v>2623.3872058116272</v>
      </c>
      <c r="X21" s="60">
        <v>3222.6191552244754</v>
      </c>
      <c r="Y21" s="60">
        <v>3111.4907483263701</v>
      </c>
      <c r="Z21" s="60">
        <v>3035.3651511922999</v>
      </c>
      <c r="AA21" s="61">
        <v>11992.862260554773</v>
      </c>
      <c r="AB21" s="60">
        <v>2445.2879846903452</v>
      </c>
      <c r="AC21" s="60">
        <v>3398.0106926568001</v>
      </c>
      <c r="AD21" s="60">
        <v>3367.6701790177199</v>
      </c>
      <c r="AE21" s="60">
        <v>3093.0089385979045</v>
      </c>
      <c r="AF21" s="61">
        <v>12303.97779496277</v>
      </c>
      <c r="AG21" s="60">
        <v>2929.9797353120634</v>
      </c>
      <c r="AH21" s="60">
        <v>3779.0894437858601</v>
      </c>
      <c r="AI21" s="60">
        <v>3534.6106830162207</v>
      </c>
      <c r="AJ21" s="60">
        <v>3567.8655112950764</v>
      </c>
      <c r="AK21" s="61">
        <v>13811.545373409221</v>
      </c>
      <c r="AL21" s="60">
        <v>2914.2021527769198</v>
      </c>
      <c r="AM21" s="60">
        <v>2943.83089974934</v>
      </c>
      <c r="AN21" s="60">
        <v>3804.546869722843</v>
      </c>
      <c r="AO21" s="60">
        <v>3422.830467876493</v>
      </c>
      <c r="AP21" s="60">
        <v>3268.1079914545248</v>
      </c>
      <c r="AQ21" s="358">
        <v>3310.0014316276156</v>
      </c>
      <c r="AR21" s="60">
        <v>3715.1077236859182</v>
      </c>
      <c r="AS21" s="358">
        <f t="shared" si="3"/>
        <v>3715.1077236859182</v>
      </c>
      <c r="AT21" s="61">
        <v>13403.231024188846</v>
      </c>
      <c r="AU21" s="61">
        <v>13391.770522939367</v>
      </c>
      <c r="AV21" s="60">
        <v>3049.3162743423545</v>
      </c>
      <c r="AW21" s="60">
        <v>3950.0172110964463</v>
      </c>
      <c r="AX21" s="60">
        <v>3581.7354339487015</v>
      </c>
      <c r="AY21" s="60">
        <v>2990.6148721293316</v>
      </c>
      <c r="AZ21" s="61">
        <v>13571.683791516834</v>
      </c>
      <c r="BA21" s="60">
        <v>3905.9955703769301</v>
      </c>
      <c r="BB21"/>
      <c r="BC21" s="398">
        <f t="shared" si="4"/>
        <v>0.28094143701749519</v>
      </c>
    </row>
    <row r="22" spans="1:55">
      <c r="A22" s="27" t="s">
        <v>33</v>
      </c>
      <c r="B22" s="29" t="s">
        <v>34</v>
      </c>
      <c r="C22" s="62">
        <v>-683</v>
      </c>
      <c r="D22" s="62">
        <v>-963</v>
      </c>
      <c r="E22" s="62">
        <v>-542</v>
      </c>
      <c r="F22" s="62">
        <v>-843</v>
      </c>
      <c r="G22" s="63">
        <f t="shared" si="1"/>
        <v>-3031</v>
      </c>
      <c r="H22" s="62">
        <v>-554.08015809093899</v>
      </c>
      <c r="I22" s="62">
        <v>-753.935736520717</v>
      </c>
      <c r="J22" s="62">
        <v>-646.62929723861203</v>
      </c>
      <c r="K22" s="62">
        <v>-457.31156777600501</v>
      </c>
      <c r="L22" s="63">
        <f t="shared" si="2"/>
        <v>-2411.9567596262732</v>
      </c>
      <c r="M22" s="62">
        <v>-517.89325142331302</v>
      </c>
      <c r="N22" s="62">
        <v>-317.86967419690399</v>
      </c>
      <c r="O22" s="62">
        <v>-392.17925955753998</v>
      </c>
      <c r="P22" s="62">
        <v>-422.74804284088998</v>
      </c>
      <c r="Q22" s="63">
        <v>-1650.6902280186468</v>
      </c>
      <c r="R22" s="62">
        <v>-420.59804585281802</v>
      </c>
      <c r="S22" s="62">
        <v>-397.28857532582299</v>
      </c>
      <c r="T22" s="62">
        <v>-323.06361741502099</v>
      </c>
      <c r="U22" s="62">
        <v>-573.86975396114497</v>
      </c>
      <c r="V22" s="63">
        <v>-1714.819992554807</v>
      </c>
      <c r="W22" s="62">
        <v>-281.04382264095102</v>
      </c>
      <c r="X22" s="62">
        <v>-597.89771588991698</v>
      </c>
      <c r="Y22" s="62">
        <v>-384.12869758898302</v>
      </c>
      <c r="Z22" s="62">
        <v>-493.74135046411499</v>
      </c>
      <c r="AA22" s="63">
        <v>-1756.8115865839659</v>
      </c>
      <c r="AB22" s="62">
        <v>-929.56134850137005</v>
      </c>
      <c r="AC22" s="62">
        <v>-1207.6625060305901</v>
      </c>
      <c r="AD22" s="62">
        <v>-595.50695197567597</v>
      </c>
      <c r="AE22" s="62">
        <v>-918.75841021514498</v>
      </c>
      <c r="AF22" s="63">
        <v>-3651.4892167227808</v>
      </c>
      <c r="AG22" s="62">
        <v>-536.62438963062095</v>
      </c>
      <c r="AH22" s="62">
        <v>-445.33670926900299</v>
      </c>
      <c r="AI22" s="62">
        <v>-403.00491543921902</v>
      </c>
      <c r="AJ22" s="62">
        <v>-464.32118272218997</v>
      </c>
      <c r="AK22" s="63">
        <v>-1849.2871970610331</v>
      </c>
      <c r="AL22" s="62">
        <v>-693.275062453224</v>
      </c>
      <c r="AM22" s="62">
        <v>-692.95706245322401</v>
      </c>
      <c r="AN22" s="62">
        <v>-615.42737865326399</v>
      </c>
      <c r="AO22" s="62">
        <v>-615.25137865326599</v>
      </c>
      <c r="AP22" s="62">
        <v>-635.94479955392899</v>
      </c>
      <c r="AQ22" s="356">
        <v>-635.81879955392992</v>
      </c>
      <c r="AR22" s="62">
        <v>-753.2670368385302</v>
      </c>
      <c r="AS22" s="356">
        <f t="shared" si="3"/>
        <v>-753.26703683853043</v>
      </c>
      <c r="AT22" s="63">
        <v>-2697.5562774989512</v>
      </c>
      <c r="AU22" s="63">
        <v>-2697.2942774989501</v>
      </c>
      <c r="AV22" s="62">
        <v>-547.77699785584696</v>
      </c>
      <c r="AW22" s="62">
        <v>-853.81377818613555</v>
      </c>
      <c r="AX22" s="62">
        <v>-693.07046023144346</v>
      </c>
      <c r="AY22" s="62">
        <v>-761.58254556369604</v>
      </c>
      <c r="AZ22" s="63">
        <v>-2856.2437818371218</v>
      </c>
      <c r="BA22" s="62">
        <v>-631.096657182179</v>
      </c>
      <c r="BB22"/>
      <c r="BC22" s="398">
        <f t="shared" si="4"/>
        <v>0.1521050713200236</v>
      </c>
    </row>
    <row r="23" spans="1:55">
      <c r="A23" s="30" t="s">
        <v>35</v>
      </c>
      <c r="B23" s="31" t="s">
        <v>36</v>
      </c>
      <c r="C23" s="64"/>
      <c r="D23" s="64"/>
      <c r="E23" s="64"/>
      <c r="F23" s="64"/>
      <c r="G23" s="65"/>
      <c r="H23" s="64">
        <v>0</v>
      </c>
      <c r="I23" s="64">
        <v>-50</v>
      </c>
      <c r="J23" s="64">
        <v>-50</v>
      </c>
      <c r="K23" s="64">
        <v>0</v>
      </c>
      <c r="L23" s="65"/>
      <c r="M23" s="64">
        <v>-40</v>
      </c>
      <c r="N23" s="64">
        <v>0</v>
      </c>
      <c r="O23" s="64">
        <v>-75</v>
      </c>
      <c r="P23" s="64">
        <v>0</v>
      </c>
      <c r="Q23" s="65">
        <v>-115</v>
      </c>
      <c r="R23" s="64">
        <v>0</v>
      </c>
      <c r="S23" s="64">
        <v>0</v>
      </c>
      <c r="T23" s="64">
        <v>0</v>
      </c>
      <c r="U23" s="64">
        <v>-75</v>
      </c>
      <c r="V23" s="65">
        <v>-75</v>
      </c>
      <c r="W23" s="64">
        <v>0</v>
      </c>
      <c r="X23" s="64">
        <v>0</v>
      </c>
      <c r="Y23" s="64">
        <v>0</v>
      </c>
      <c r="Z23" s="64">
        <v>0</v>
      </c>
      <c r="AA23" s="65">
        <v>0</v>
      </c>
      <c r="AB23" s="64">
        <v>0</v>
      </c>
      <c r="AC23" s="64">
        <v>0</v>
      </c>
      <c r="AD23" s="64">
        <v>0</v>
      </c>
      <c r="AE23" s="64">
        <v>0</v>
      </c>
      <c r="AF23" s="65">
        <v>0</v>
      </c>
      <c r="AG23" s="64">
        <v>0</v>
      </c>
      <c r="AH23" s="64">
        <v>0</v>
      </c>
      <c r="AI23" s="64">
        <v>0</v>
      </c>
      <c r="AJ23" s="64">
        <v>0</v>
      </c>
      <c r="AK23" s="65">
        <v>0</v>
      </c>
      <c r="AL23" s="64">
        <v>0</v>
      </c>
      <c r="AM23" s="64">
        <v>0</v>
      </c>
      <c r="AN23" s="64">
        <v>0</v>
      </c>
      <c r="AO23" s="64">
        <v>0</v>
      </c>
      <c r="AP23" s="64">
        <v>0</v>
      </c>
      <c r="AQ23" s="357">
        <v>0</v>
      </c>
      <c r="AR23" s="64">
        <v>0</v>
      </c>
      <c r="AS23" s="357">
        <f t="shared" si="3"/>
        <v>0</v>
      </c>
      <c r="AT23" s="65">
        <v>0</v>
      </c>
      <c r="AU23" s="65">
        <v>0</v>
      </c>
      <c r="AV23" s="64">
        <v>0</v>
      </c>
      <c r="AW23" s="64">
        <v>-2.1313869999999998E-12</v>
      </c>
      <c r="AX23" s="64">
        <v>0</v>
      </c>
      <c r="AY23" s="64">
        <v>0</v>
      </c>
      <c r="AZ23" s="65">
        <v>-2.1313869999999998E-12</v>
      </c>
      <c r="BA23" s="64">
        <v>0</v>
      </c>
      <c r="BB23"/>
      <c r="BC23" s="398" t="str">
        <f t="shared" si="4"/>
        <v>ns</v>
      </c>
    </row>
    <row r="24" spans="1:55">
      <c r="A24" s="27" t="s">
        <v>37</v>
      </c>
      <c r="B24" s="29" t="s">
        <v>38</v>
      </c>
      <c r="C24" s="62">
        <v>113</v>
      </c>
      <c r="D24" s="62">
        <v>5</v>
      </c>
      <c r="E24" s="62">
        <v>298</v>
      </c>
      <c r="F24" s="62">
        <v>59</v>
      </c>
      <c r="G24" s="63">
        <f t="shared" si="1"/>
        <v>475</v>
      </c>
      <c r="H24" s="62">
        <v>126.149524580427</v>
      </c>
      <c r="I24" s="62">
        <v>123.689413874327</v>
      </c>
      <c r="J24" s="62">
        <v>137.91234289657001</v>
      </c>
      <c r="K24" s="62">
        <v>111.14098186434499</v>
      </c>
      <c r="L24" s="63">
        <f t="shared" si="2"/>
        <v>498.892263215669</v>
      </c>
      <c r="M24" s="62">
        <v>217.52520813262399</v>
      </c>
      <c r="N24" s="62">
        <v>118.520770406724</v>
      </c>
      <c r="O24" s="62">
        <v>122.95526792353999</v>
      </c>
      <c r="P24" s="62">
        <v>68.425608121727095</v>
      </c>
      <c r="Q24" s="63">
        <v>527.42685458461506</v>
      </c>
      <c r="R24" s="62">
        <v>98.517807239027306</v>
      </c>
      <c r="S24" s="62">
        <v>80.156701065415405</v>
      </c>
      <c r="T24" s="62">
        <v>76.953563773192997</v>
      </c>
      <c r="U24" s="62">
        <v>77.409350541858402</v>
      </c>
      <c r="V24" s="63">
        <v>333.03742261949412</v>
      </c>
      <c r="W24" s="62">
        <v>94.938593174051803</v>
      </c>
      <c r="X24" s="62">
        <v>93.525086421307094</v>
      </c>
      <c r="Y24" s="62">
        <v>84.620155525102106</v>
      </c>
      <c r="Z24" s="62">
        <v>83.186258597426104</v>
      </c>
      <c r="AA24" s="63">
        <v>356.27009371788711</v>
      </c>
      <c r="AB24" s="62">
        <v>90.550039888854002</v>
      </c>
      <c r="AC24" s="62">
        <v>77.641757268492896</v>
      </c>
      <c r="AD24" s="62">
        <v>87.549868218682604</v>
      </c>
      <c r="AE24" s="62">
        <v>73.939061504332997</v>
      </c>
      <c r="AF24" s="63">
        <v>329.6807268803625</v>
      </c>
      <c r="AG24" s="62">
        <v>93.854065680010194</v>
      </c>
      <c r="AH24" s="62">
        <v>93.340486881963798</v>
      </c>
      <c r="AI24" s="62">
        <v>106.954271861789</v>
      </c>
      <c r="AJ24" s="62">
        <v>92.405516045398301</v>
      </c>
      <c r="AK24" s="63">
        <v>386.55434046916127</v>
      </c>
      <c r="AL24" s="62">
        <v>107.802563878588</v>
      </c>
      <c r="AM24" s="62">
        <v>107.802563878588</v>
      </c>
      <c r="AN24" s="62">
        <v>103.457583459587</v>
      </c>
      <c r="AO24" s="62">
        <v>103.45858345958699</v>
      </c>
      <c r="AP24" s="62">
        <v>111.267175625489</v>
      </c>
      <c r="AQ24" s="356">
        <v>111.26617562548799</v>
      </c>
      <c r="AR24" s="62">
        <v>104.79766414537102</v>
      </c>
      <c r="AS24" s="356">
        <f t="shared" si="3"/>
        <v>104.79766414537104</v>
      </c>
      <c r="AT24" s="63">
        <v>427.32498710903502</v>
      </c>
      <c r="AU24" s="63">
        <v>427.324987109034</v>
      </c>
      <c r="AV24" s="62">
        <v>107.528039083614</v>
      </c>
      <c r="AW24" s="62">
        <v>57.915101129987853</v>
      </c>
      <c r="AX24" s="62">
        <v>63.477029489331784</v>
      </c>
      <c r="AY24" s="62">
        <v>72.804652920052106</v>
      </c>
      <c r="AZ24" s="63">
        <v>301.72482262298576</v>
      </c>
      <c r="BA24" s="62">
        <v>68.117525628386304</v>
      </c>
      <c r="BB24"/>
      <c r="BC24" s="398">
        <f t="shared" si="4"/>
        <v>-0.36651383017021277</v>
      </c>
    </row>
    <row r="25" spans="1:55">
      <c r="A25" s="27" t="s">
        <v>39</v>
      </c>
      <c r="B25" s="29" t="s">
        <v>40</v>
      </c>
      <c r="C25" s="62">
        <v>-4</v>
      </c>
      <c r="D25" s="62">
        <v>5</v>
      </c>
      <c r="E25" s="62">
        <v>0</v>
      </c>
      <c r="F25" s="62">
        <v>-6</v>
      </c>
      <c r="G25" s="63">
        <f t="shared" si="1"/>
        <v>-5</v>
      </c>
      <c r="H25" s="62">
        <v>24.829182991055099</v>
      </c>
      <c r="I25" s="62">
        <v>3.4452511336512002</v>
      </c>
      <c r="J25" s="62">
        <v>-47.081211263497103</v>
      </c>
      <c r="K25" s="62">
        <v>-6.1259785693719797</v>
      </c>
      <c r="L25" s="63">
        <f t="shared" si="2"/>
        <v>-24.932755708162784</v>
      </c>
      <c r="M25" s="62">
        <v>-4.3824586913585803E-2</v>
      </c>
      <c r="N25" s="62">
        <v>-1.30233027959334</v>
      </c>
      <c r="O25" s="62">
        <v>8.6532955319487606</v>
      </c>
      <c r="P25" s="62">
        <v>8.3473282807493909</v>
      </c>
      <c r="Q25" s="63">
        <v>15.654468946191226</v>
      </c>
      <c r="R25" s="62">
        <v>20.229719940993601</v>
      </c>
      <c r="S25" s="62">
        <v>17.462572318324199</v>
      </c>
      <c r="T25" s="62">
        <v>1.68866484210878</v>
      </c>
      <c r="U25" s="62">
        <v>47.541791516654101</v>
      </c>
      <c r="V25" s="63">
        <v>86.922748618080675</v>
      </c>
      <c r="W25" s="62">
        <v>10.4127120681677</v>
      </c>
      <c r="X25" s="62">
        <v>-7.5507678515841903</v>
      </c>
      <c r="Y25" s="62">
        <v>18.163570325172799</v>
      </c>
      <c r="Z25" s="62">
        <v>20.864769555964401</v>
      </c>
      <c r="AA25" s="63">
        <v>41.890284097720709</v>
      </c>
      <c r="AB25" s="62">
        <v>5.2715181455545901</v>
      </c>
      <c r="AC25" s="62">
        <v>78.257212487329596</v>
      </c>
      <c r="AD25" s="62">
        <v>-5.9046817161994696</v>
      </c>
      <c r="AE25" s="62">
        <v>-25.549729798846499</v>
      </c>
      <c r="AF25" s="63">
        <v>52.074319117838229</v>
      </c>
      <c r="AG25" s="62">
        <v>12.826700502579801</v>
      </c>
      <c r="AH25" s="62">
        <v>-19.370779120243903</v>
      </c>
      <c r="AI25" s="62">
        <v>-15.1925966597467</v>
      </c>
      <c r="AJ25" s="62">
        <v>9.5426735926693098</v>
      </c>
      <c r="AK25" s="63">
        <v>-12.194001684741494</v>
      </c>
      <c r="AL25" s="62">
        <v>13.122724567334499</v>
      </c>
      <c r="AM25" s="62">
        <v>13.122724567334499</v>
      </c>
      <c r="AN25" s="62">
        <v>21.557902823179301</v>
      </c>
      <c r="AO25" s="62">
        <v>21.557902823179298</v>
      </c>
      <c r="AP25" s="62">
        <v>6.4683217330207103</v>
      </c>
      <c r="AQ25" s="356">
        <v>6.4683217330207015</v>
      </c>
      <c r="AR25" s="62">
        <v>-13.013545392831901</v>
      </c>
      <c r="AS25" s="356">
        <f t="shared" si="3"/>
        <v>-13.013545392831899</v>
      </c>
      <c r="AT25" s="63">
        <v>28.153403730702607</v>
      </c>
      <c r="AU25" s="63">
        <v>28.135403730702599</v>
      </c>
      <c r="AV25" s="62">
        <v>4.0907567479466698</v>
      </c>
      <c r="AW25" s="62">
        <v>5.4669918605633896</v>
      </c>
      <c r="AX25" s="62">
        <v>8.5526490700035325</v>
      </c>
      <c r="AY25" s="62">
        <v>-18.9258860249839</v>
      </c>
      <c r="AZ25" s="63">
        <v>-0.81548834647030688</v>
      </c>
      <c r="BA25" s="62">
        <v>1.5059590329906998</v>
      </c>
      <c r="BB25"/>
      <c r="BC25" s="398">
        <f t="shared" si="4"/>
        <v>-0.63186297162582283</v>
      </c>
    </row>
    <row r="26" spans="1:55">
      <c r="A26" s="33" t="s">
        <v>41</v>
      </c>
      <c r="B26" s="29" t="s">
        <v>42</v>
      </c>
      <c r="C26" s="62">
        <v>0</v>
      </c>
      <c r="D26" s="62">
        <v>0</v>
      </c>
      <c r="E26" s="62">
        <v>0</v>
      </c>
      <c r="F26" s="62">
        <v>0</v>
      </c>
      <c r="G26" s="63">
        <f t="shared" si="1"/>
        <v>0</v>
      </c>
      <c r="H26" s="62">
        <v>0</v>
      </c>
      <c r="I26" s="62">
        <v>0</v>
      </c>
      <c r="J26" s="62">
        <v>0</v>
      </c>
      <c r="K26" s="62">
        <v>0</v>
      </c>
      <c r="L26" s="63">
        <f t="shared" si="2"/>
        <v>0</v>
      </c>
      <c r="M26" s="62">
        <v>0</v>
      </c>
      <c r="N26" s="62">
        <v>0</v>
      </c>
      <c r="O26" s="62">
        <v>0</v>
      </c>
      <c r="P26" s="62">
        <v>3.5570414499375147E-4</v>
      </c>
      <c r="Q26" s="63">
        <v>3.5570414499375147E-4</v>
      </c>
      <c r="R26" s="62">
        <v>0</v>
      </c>
      <c r="S26" s="62">
        <v>0</v>
      </c>
      <c r="T26" s="62">
        <v>0</v>
      </c>
      <c r="U26" s="62">
        <v>0</v>
      </c>
      <c r="V26" s="63">
        <v>0</v>
      </c>
      <c r="W26" s="62">
        <v>0</v>
      </c>
      <c r="X26" s="62">
        <v>0</v>
      </c>
      <c r="Y26" s="62">
        <v>0</v>
      </c>
      <c r="Z26" s="62">
        <v>0</v>
      </c>
      <c r="AA26" s="63">
        <v>0</v>
      </c>
      <c r="AB26" s="62">
        <v>0</v>
      </c>
      <c r="AC26" s="62">
        <v>-3.0939999999999999</v>
      </c>
      <c r="AD26" s="62">
        <v>0</v>
      </c>
      <c r="AE26" s="62">
        <v>0</v>
      </c>
      <c r="AF26" s="63">
        <v>-3.0939999999999999</v>
      </c>
      <c r="AG26" s="62">
        <v>0</v>
      </c>
      <c r="AH26" s="62">
        <v>1.617999999999995</v>
      </c>
      <c r="AI26" s="62">
        <v>-1.55626537687375</v>
      </c>
      <c r="AJ26" s="62">
        <v>1.613379272995985E-3</v>
      </c>
      <c r="AK26" s="63">
        <v>6.3348002399240988E-2</v>
      </c>
      <c r="AL26" s="62">
        <v>0</v>
      </c>
      <c r="AM26" s="62">
        <v>0</v>
      </c>
      <c r="AN26" s="62">
        <v>0</v>
      </c>
      <c r="AO26" s="62">
        <v>0</v>
      </c>
      <c r="AP26" s="62">
        <v>0</v>
      </c>
      <c r="AQ26" s="356">
        <v>0</v>
      </c>
      <c r="AR26" s="62">
        <v>0</v>
      </c>
      <c r="AS26" s="356">
        <f t="shared" si="3"/>
        <v>0</v>
      </c>
      <c r="AT26" s="63">
        <v>0</v>
      </c>
      <c r="AU26" s="63">
        <v>0</v>
      </c>
      <c r="AV26" s="62">
        <v>0</v>
      </c>
      <c r="AW26" s="62">
        <v>0</v>
      </c>
      <c r="AX26" s="62">
        <v>0</v>
      </c>
      <c r="AY26" s="62">
        <v>-9.3689999999999998</v>
      </c>
      <c r="AZ26" s="63">
        <v>-9.3689999999999998</v>
      </c>
      <c r="BA26" s="62">
        <v>0</v>
      </c>
      <c r="BB26"/>
      <c r="BC26" s="398" t="str">
        <f t="shared" si="4"/>
        <v>ns</v>
      </c>
    </row>
    <row r="27" spans="1:55">
      <c r="A27" s="34" t="s">
        <v>43</v>
      </c>
      <c r="B27" s="28" t="s">
        <v>44</v>
      </c>
      <c r="C27" s="60">
        <v>2131</v>
      </c>
      <c r="D27" s="60">
        <v>2498</v>
      </c>
      <c r="E27" s="60">
        <v>2541</v>
      </c>
      <c r="F27" s="60">
        <v>2270</v>
      </c>
      <c r="G27" s="61">
        <f t="shared" si="1"/>
        <v>9440</v>
      </c>
      <c r="H27" s="60">
        <v>2046.6160967952701</v>
      </c>
      <c r="I27" s="60">
        <v>2349.0610545977497</v>
      </c>
      <c r="J27" s="60">
        <v>2511.8092980872298</v>
      </c>
      <c r="K27" s="60">
        <v>2619.9586587548602</v>
      </c>
      <c r="L27" s="61">
        <f t="shared" si="2"/>
        <v>9527.4451082351097</v>
      </c>
      <c r="M27" s="60">
        <v>2557.6759155075697</v>
      </c>
      <c r="N27" s="60">
        <v>2767.4754467355401</v>
      </c>
      <c r="O27" s="60">
        <v>2599.5664715962021</v>
      </c>
      <c r="P27" s="60">
        <v>2547.4242412946101</v>
      </c>
      <c r="Q27" s="61">
        <v>10472.142075133923</v>
      </c>
      <c r="R27" s="60">
        <v>2254.0208175859998</v>
      </c>
      <c r="S27" s="60">
        <v>2924.2311993967837</v>
      </c>
      <c r="T27" s="60">
        <v>2769.6004855149122</v>
      </c>
      <c r="U27" s="60">
        <v>2175.2555748652094</v>
      </c>
      <c r="V27" s="61">
        <v>10123.108077362906</v>
      </c>
      <c r="W27" s="60">
        <v>2447.694688412897</v>
      </c>
      <c r="X27" s="60">
        <v>2710.6957579042855</v>
      </c>
      <c r="Y27" s="60">
        <v>2830.1457765876703</v>
      </c>
      <c r="Z27" s="60">
        <v>2645.6748288815802</v>
      </c>
      <c r="AA27" s="61">
        <v>10634.211051786433</v>
      </c>
      <c r="AB27" s="60">
        <v>1611.5481942233855</v>
      </c>
      <c r="AC27" s="60">
        <v>2343.1531563820399</v>
      </c>
      <c r="AD27" s="60">
        <v>2853.8084135445297</v>
      </c>
      <c r="AE27" s="60">
        <v>2222.6398600882444</v>
      </c>
      <c r="AF27" s="61">
        <v>9031.1496242382</v>
      </c>
      <c r="AG27" s="60">
        <v>2500.036111864033</v>
      </c>
      <c r="AH27" s="60">
        <v>3409.3404422785798</v>
      </c>
      <c r="AI27" s="60">
        <v>3221.8111774021709</v>
      </c>
      <c r="AJ27" s="60">
        <v>3205.4941315902365</v>
      </c>
      <c r="AK27" s="61">
        <v>12336.68186313502</v>
      </c>
      <c r="AL27" s="60">
        <v>2341.8523787696199</v>
      </c>
      <c r="AM27" s="60">
        <v>2371.7991257420399</v>
      </c>
      <c r="AN27" s="60">
        <v>3314.134977352343</v>
      </c>
      <c r="AO27" s="60">
        <v>2932.5955755060031</v>
      </c>
      <c r="AP27" s="60">
        <v>2749.8986892591051</v>
      </c>
      <c r="AQ27" s="358">
        <v>2791.9171294322159</v>
      </c>
      <c r="AR27" s="60">
        <v>3053.6248055999076</v>
      </c>
      <c r="AS27" s="358">
        <f t="shared" si="3"/>
        <v>3053.6248055999076</v>
      </c>
      <c r="AT27" s="61">
        <v>11161.153137529636</v>
      </c>
      <c r="AU27" s="61">
        <v>11149.936636280167</v>
      </c>
      <c r="AV27" s="60">
        <v>2613.1580723180641</v>
      </c>
      <c r="AW27" s="60">
        <v>3159.585525900859</v>
      </c>
      <c r="AX27" s="60">
        <v>2960.694652276602</v>
      </c>
      <c r="AY27" s="60">
        <v>2273.5420934607014</v>
      </c>
      <c r="AZ27" s="61">
        <v>11006.980343956226</v>
      </c>
      <c r="BA27" s="60">
        <v>3344.5223978561298</v>
      </c>
      <c r="BB27"/>
      <c r="BC27" s="398">
        <f t="shared" si="4"/>
        <v>0.27987756779263329</v>
      </c>
    </row>
    <row r="28" spans="1:55">
      <c r="A28" s="35" t="s">
        <v>45</v>
      </c>
      <c r="B28" s="29" t="s">
        <v>46</v>
      </c>
      <c r="C28" s="62">
        <v>-790</v>
      </c>
      <c r="D28" s="62">
        <v>-886</v>
      </c>
      <c r="E28" s="62">
        <v>-700</v>
      </c>
      <c r="F28" s="62">
        <v>-612</v>
      </c>
      <c r="G28" s="63">
        <f t="shared" si="1"/>
        <v>-2988</v>
      </c>
      <c r="H28" s="62">
        <v>-713.61845397046204</v>
      </c>
      <c r="I28" s="62">
        <v>-647.72673845796294</v>
      </c>
      <c r="J28" s="62">
        <v>-576.42938034679707</v>
      </c>
      <c r="K28" s="62">
        <v>-700.66231163173995</v>
      </c>
      <c r="L28" s="63">
        <f t="shared" si="2"/>
        <v>-2638.4368844069622</v>
      </c>
      <c r="M28" s="62">
        <v>-822.93231519852498</v>
      </c>
      <c r="N28" s="62">
        <v>-666.29844715574109</v>
      </c>
      <c r="O28" s="62">
        <v>-719.55385396872828</v>
      </c>
      <c r="P28" s="62">
        <v>-703.58784230236995</v>
      </c>
      <c r="Q28" s="63">
        <v>-2912.3724586253643</v>
      </c>
      <c r="R28" s="62">
        <v>-767.07879756421619</v>
      </c>
      <c r="S28" s="62">
        <v>-725.34037373778494</v>
      </c>
      <c r="T28" s="62">
        <v>-838.5953711587556</v>
      </c>
      <c r="U28" s="62">
        <v>-412.20589693091534</v>
      </c>
      <c r="V28" s="63">
        <v>-2743.2204393916722</v>
      </c>
      <c r="W28" s="62">
        <v>-889.44059541958552</v>
      </c>
      <c r="X28" s="62">
        <v>-743.41044675417425</v>
      </c>
      <c r="Y28" s="62">
        <v>-786.78456576598603</v>
      </c>
      <c r="Z28" s="62">
        <v>-525.30631515817902</v>
      </c>
      <c r="AA28" s="63">
        <v>-2944.9419230979247</v>
      </c>
      <c r="AB28" s="62">
        <v>-487.48797535186759</v>
      </c>
      <c r="AC28" s="62">
        <v>-449.59484819558497</v>
      </c>
      <c r="AD28" s="62">
        <v>-742.32905673462903</v>
      </c>
      <c r="AE28" s="62">
        <v>-637.65218065358704</v>
      </c>
      <c r="AF28" s="63">
        <v>-2317.0640609356687</v>
      </c>
      <c r="AG28" s="62">
        <v>-731.12554582697101</v>
      </c>
      <c r="AH28" s="62">
        <v>-844.42242606678394</v>
      </c>
      <c r="AI28" s="62">
        <v>-796.52718307908219</v>
      </c>
      <c r="AJ28" s="62">
        <v>-706.81902082876286</v>
      </c>
      <c r="AK28" s="63">
        <v>-3078.8941758015999</v>
      </c>
      <c r="AL28" s="62">
        <v>-678.74913349054464</v>
      </c>
      <c r="AM28" s="62">
        <v>-687.84413349054466</v>
      </c>
      <c r="AN28" s="62">
        <v>-700.12015319303669</v>
      </c>
      <c r="AO28" s="62">
        <v>-663.60031379890256</v>
      </c>
      <c r="AP28" s="62">
        <v>-668.03968491706985</v>
      </c>
      <c r="AQ28" s="356">
        <v>-742.35552431120891</v>
      </c>
      <c r="AR28" s="62">
        <v>-611.97696786375445</v>
      </c>
      <c r="AS28" s="356">
        <f t="shared" si="3"/>
        <v>-611.97696786375445</v>
      </c>
      <c r="AT28" s="63">
        <v>-2566.7450252953213</v>
      </c>
      <c r="AU28" s="63">
        <v>-2705.7769394644106</v>
      </c>
      <c r="AV28" s="62">
        <v>-718.96711845187133</v>
      </c>
      <c r="AW28" s="62">
        <v>-703.50904091686118</v>
      </c>
      <c r="AX28" s="62">
        <v>-690.57913600308268</v>
      </c>
      <c r="AY28" s="62">
        <v>-431.81582485082038</v>
      </c>
      <c r="AZ28" s="63">
        <v>-2544.8711202226355</v>
      </c>
      <c r="BA28" s="62">
        <v>-749.13823987505509</v>
      </c>
      <c r="BB28"/>
      <c r="BC28" s="398">
        <f t="shared" si="4"/>
        <v>4.1964535858260543E-2</v>
      </c>
    </row>
    <row r="29" spans="1:55">
      <c r="A29" s="33" t="s">
        <v>47</v>
      </c>
      <c r="B29" s="29" t="s">
        <v>48</v>
      </c>
      <c r="C29" s="62">
        <v>-17</v>
      </c>
      <c r="D29" s="62">
        <v>-1</v>
      </c>
      <c r="E29" s="62">
        <v>-5</v>
      </c>
      <c r="F29" s="62">
        <v>2</v>
      </c>
      <c r="G29" s="63">
        <f t="shared" si="1"/>
        <v>-21</v>
      </c>
      <c r="H29" s="62">
        <v>-2.1000000000000001E-2</v>
      </c>
      <c r="I29" s="62">
        <v>11.278</v>
      </c>
      <c r="J29" s="62">
        <v>-6.6000000000000003E-2</v>
      </c>
      <c r="K29" s="62">
        <v>19.619996564005302</v>
      </c>
      <c r="L29" s="63">
        <f t="shared" si="2"/>
        <v>30.810996564005301</v>
      </c>
      <c r="M29" s="62">
        <v>14.6943888296945</v>
      </c>
      <c r="N29" s="62">
        <v>30.775124597533999</v>
      </c>
      <c r="O29" s="62">
        <v>-2.4632340958300198</v>
      </c>
      <c r="P29" s="62">
        <v>-22.941269675061999</v>
      </c>
      <c r="Q29" s="63">
        <v>20.065009656336482</v>
      </c>
      <c r="R29" s="62">
        <v>-0.76100000000000001</v>
      </c>
      <c r="S29" s="62">
        <v>-1.0740000000000001</v>
      </c>
      <c r="T29" s="62">
        <v>-1.161</v>
      </c>
      <c r="U29" s="62">
        <v>-2.5999999999999999E-2</v>
      </c>
      <c r="V29" s="63">
        <v>-3.0219999999999998</v>
      </c>
      <c r="W29" s="62">
        <v>-4.0000000000000001E-3</v>
      </c>
      <c r="X29" s="62">
        <v>8.2469999999999999</v>
      </c>
      <c r="Y29" s="62">
        <v>4.0000000000000001E-3</v>
      </c>
      <c r="Z29" s="62">
        <v>-0.21010789188639478</v>
      </c>
      <c r="AA29" s="63">
        <v>8.0368921081136051</v>
      </c>
      <c r="AB29" s="62">
        <v>-0.40873503782352999</v>
      </c>
      <c r="AC29" s="62">
        <v>-0.147858773948361</v>
      </c>
      <c r="AD29" s="62">
        <v>-0.37499486647999447</v>
      </c>
      <c r="AE29" s="62">
        <v>7.2672427670732986</v>
      </c>
      <c r="AF29" s="63">
        <v>6.3356540888214132</v>
      </c>
      <c r="AG29" s="62">
        <v>-0.91560246951510038</v>
      </c>
      <c r="AH29" s="62">
        <v>1.0581985583859002</v>
      </c>
      <c r="AI29" s="62">
        <v>-1.4388269620740299</v>
      </c>
      <c r="AJ29" s="62">
        <v>4.0194798744467297</v>
      </c>
      <c r="AK29" s="63">
        <v>2.7232490012434996</v>
      </c>
      <c r="AL29" s="62">
        <v>5.5370194115440396</v>
      </c>
      <c r="AM29" s="62">
        <v>5.0610194115440601</v>
      </c>
      <c r="AN29" s="62">
        <v>21.744593985557398</v>
      </c>
      <c r="AO29" s="62">
        <v>26.380593985557439</v>
      </c>
      <c r="AP29" s="62">
        <v>21.911416914014012</v>
      </c>
      <c r="AQ29" s="356">
        <v>21.911416914014517</v>
      </c>
      <c r="AR29" s="62">
        <v>-13.224011852777991</v>
      </c>
      <c r="AS29" s="356">
        <f t="shared" si="3"/>
        <v>-13.224011852777991</v>
      </c>
      <c r="AT29" s="63">
        <v>35.969018458337942</v>
      </c>
      <c r="AU29" s="63">
        <v>40.129018458338024</v>
      </c>
      <c r="AV29" s="62">
        <v>1.81</v>
      </c>
      <c r="AW29" s="62">
        <v>3.907</v>
      </c>
      <c r="AX29" s="62">
        <v>1.6608526829146599</v>
      </c>
      <c r="AY29" s="62">
        <v>-10.0080477102734</v>
      </c>
      <c r="AZ29" s="63">
        <v>-2.6301950273587398</v>
      </c>
      <c r="BA29" s="62">
        <v>0</v>
      </c>
      <c r="BB29"/>
      <c r="BC29" s="398">
        <f t="shared" si="4"/>
        <v>-1</v>
      </c>
    </row>
    <row r="30" spans="1:55">
      <c r="A30" s="34" t="s">
        <v>49</v>
      </c>
      <c r="B30" s="28" t="s">
        <v>50</v>
      </c>
      <c r="C30" s="60">
        <v>1324</v>
      </c>
      <c r="D30" s="60">
        <v>1611</v>
      </c>
      <c r="E30" s="60">
        <v>1836</v>
      </c>
      <c r="F30" s="60">
        <v>1660</v>
      </c>
      <c r="G30" s="61">
        <f t="shared" si="1"/>
        <v>6431</v>
      </c>
      <c r="H30" s="60">
        <v>1332.9766428248099</v>
      </c>
      <c r="I30" s="60">
        <v>1712.61231613978</v>
      </c>
      <c r="J30" s="60">
        <v>1935.3139177404378</v>
      </c>
      <c r="K30" s="60">
        <v>1938.9163436871161</v>
      </c>
      <c r="L30" s="61">
        <f t="shared" si="2"/>
        <v>6919.8192203921435</v>
      </c>
      <c r="M30" s="60">
        <v>1749.43798913874</v>
      </c>
      <c r="N30" s="60">
        <v>2131.95212417734</v>
      </c>
      <c r="O30" s="60">
        <v>1877.5493835316388</v>
      </c>
      <c r="P30" s="60">
        <v>1820.8951293171801</v>
      </c>
      <c r="Q30" s="61">
        <v>7579.8346261648994</v>
      </c>
      <c r="R30" s="60">
        <v>1486.1810200217867</v>
      </c>
      <c r="S30" s="60">
        <v>2197.8168256589938</v>
      </c>
      <c r="T30" s="60">
        <v>1929.8441143561643</v>
      </c>
      <c r="U30" s="60">
        <v>1763.0236779343027</v>
      </c>
      <c r="V30" s="61">
        <v>7376.8656379712465</v>
      </c>
      <c r="W30" s="60">
        <v>1558.2500929933076</v>
      </c>
      <c r="X30" s="60">
        <v>1975.5323111501098</v>
      </c>
      <c r="Y30" s="60">
        <v>2043.36521082168</v>
      </c>
      <c r="Z30" s="60">
        <v>2120.1584058315102</v>
      </c>
      <c r="AA30" s="61">
        <v>7697.3060207966073</v>
      </c>
      <c r="AB30" s="60">
        <v>1123.651483833698</v>
      </c>
      <c r="AC30" s="60">
        <v>1893.410449412509</v>
      </c>
      <c r="AD30" s="60">
        <v>2111.1043619434199</v>
      </c>
      <c r="AE30" s="60">
        <v>1592.2549222017315</v>
      </c>
      <c r="AF30" s="61">
        <v>6720.4212173913584</v>
      </c>
      <c r="AG30" s="60">
        <v>1767.9949635675432</v>
      </c>
      <c r="AH30" s="60">
        <v>2565.9762147701699</v>
      </c>
      <c r="AI30" s="60">
        <v>2423.8451673610243</v>
      </c>
      <c r="AJ30" s="60">
        <v>2502.6945906359147</v>
      </c>
      <c r="AK30" s="61">
        <v>9260.5109363346528</v>
      </c>
      <c r="AL30" s="60">
        <v>1668.6402646906154</v>
      </c>
      <c r="AM30" s="60">
        <v>1689.0160116630354</v>
      </c>
      <c r="AN30" s="60">
        <v>2635.7594181448603</v>
      </c>
      <c r="AO30" s="60">
        <v>2295.3758556926605</v>
      </c>
      <c r="AP30" s="60">
        <v>2103.7704212560461</v>
      </c>
      <c r="AQ30" s="358">
        <v>2071.4730220350361</v>
      </c>
      <c r="AR30" s="60">
        <v>2428.4238258833248</v>
      </c>
      <c r="AS30" s="358">
        <f t="shared" si="3"/>
        <v>2428.4238258833243</v>
      </c>
      <c r="AT30" s="61">
        <v>8630.3771306926355</v>
      </c>
      <c r="AU30" s="61">
        <v>8484.2887152740568</v>
      </c>
      <c r="AV30" s="60">
        <v>1896.0009538662</v>
      </c>
      <c r="AW30" s="60">
        <v>2459.9834849840008</v>
      </c>
      <c r="AX30" s="60">
        <v>2271.776368956429</v>
      </c>
      <c r="AY30" s="60">
        <v>1831.7182208996089</v>
      </c>
      <c r="AZ30" s="61">
        <v>8459.4790287062388</v>
      </c>
      <c r="BA30" s="60">
        <v>2595.3841579810701</v>
      </c>
      <c r="BB30"/>
      <c r="BC30" s="398">
        <f t="shared" si="4"/>
        <v>0.36887281237318681</v>
      </c>
    </row>
    <row r="31" spans="1:55">
      <c r="A31" s="27" t="s">
        <v>51</v>
      </c>
      <c r="B31" s="29" t="s">
        <v>52</v>
      </c>
      <c r="C31" s="62">
        <v>-96</v>
      </c>
      <c r="D31" s="62">
        <v>-111</v>
      </c>
      <c r="E31" s="62">
        <v>-85</v>
      </c>
      <c r="F31" s="62">
        <v>-96</v>
      </c>
      <c r="G31" s="63">
        <f>(C31+D31+E31+F31)</f>
        <v>-388</v>
      </c>
      <c r="H31" s="62">
        <v>-91.841803250522105</v>
      </c>
      <c r="I31" s="62">
        <v>-85.704300185988004</v>
      </c>
      <c r="J31" s="62">
        <v>-92.814828669931202</v>
      </c>
      <c r="K31" s="62">
        <v>-85.105048706473596</v>
      </c>
      <c r="L31" s="63">
        <f>(H31+I31+J31+K31)</f>
        <v>-355.46598081291495</v>
      </c>
      <c r="M31" s="62">
        <v>-93.717084303499703</v>
      </c>
      <c r="N31" s="62">
        <v>-116.57925204849599</v>
      </c>
      <c r="O31" s="62">
        <v>-117.34071581914448</v>
      </c>
      <c r="P31" s="62">
        <v>-128.927291329919</v>
      </c>
      <c r="Q31" s="63">
        <v>-456.56434350105917</v>
      </c>
      <c r="R31" s="62">
        <v>-133.75265908616242</v>
      </c>
      <c r="S31" s="62">
        <v>-141.87453608198527</v>
      </c>
      <c r="T31" s="62">
        <v>-114.58075706765361</v>
      </c>
      <c r="U31" s="62">
        <v>-137.17592350919347</v>
      </c>
      <c r="V31" s="63">
        <v>-527.38387574499484</v>
      </c>
      <c r="W31" s="62">
        <v>-122.964580454483</v>
      </c>
      <c r="X31" s="62">
        <v>-129.82503452595901</v>
      </c>
      <c r="Y31" s="62">
        <v>-118.953568118449</v>
      </c>
      <c r="Z31" s="62">
        <v>-134.29367533881501</v>
      </c>
      <c r="AA31" s="63">
        <v>-506.03685843770597</v>
      </c>
      <c r="AB31" s="62">
        <v>-142.33707391589601</v>
      </c>
      <c r="AC31" s="62">
        <v>-108.22273964764784</v>
      </c>
      <c r="AD31" s="62">
        <v>-177.34068963498365</v>
      </c>
      <c r="AE31" s="62">
        <v>-163.46524549472451</v>
      </c>
      <c r="AF31" s="63">
        <v>-591.36574869325204</v>
      </c>
      <c r="AG31" s="62">
        <v>-168.593937505631</v>
      </c>
      <c r="AH31" s="62">
        <v>-198.53110327854219</v>
      </c>
      <c r="AI31" s="62">
        <v>-189.27306821252296</v>
      </c>
      <c r="AJ31" s="62">
        <v>-192.05375867087577</v>
      </c>
      <c r="AK31" s="63">
        <v>-748.45186766757183</v>
      </c>
      <c r="AL31" s="62">
        <v>-184.36647395426817</v>
      </c>
      <c r="AM31" s="62">
        <v>-185.43520310114317</v>
      </c>
      <c r="AN31" s="62">
        <v>-188.83013240822976</v>
      </c>
      <c r="AO31" s="62">
        <v>-187.22299811676177</v>
      </c>
      <c r="AP31" s="62">
        <v>-179.29336498439471</v>
      </c>
      <c r="AQ31" s="356">
        <v>-179.65678395966978</v>
      </c>
      <c r="AR31" s="62">
        <v>-170.06668640433872</v>
      </c>
      <c r="AS31" s="356">
        <f t="shared" si="3"/>
        <v>-170.06668640433867</v>
      </c>
      <c r="AT31" s="63">
        <v>-721.8746432572234</v>
      </c>
      <c r="AU31" s="63">
        <v>-722.38167158191345</v>
      </c>
      <c r="AV31" s="62">
        <v>-203.596400403719</v>
      </c>
      <c r="AW31" s="62">
        <v>-211.41841030540598</v>
      </c>
      <c r="AX31" s="62">
        <v>-203.944380290428</v>
      </c>
      <c r="AY31" s="62">
        <v>-193.75554907879999</v>
      </c>
      <c r="AZ31" s="63">
        <v>-812.71474007835286</v>
      </c>
      <c r="BA31" s="62">
        <v>-212.36301744085301</v>
      </c>
      <c r="BB31"/>
      <c r="BC31" s="398">
        <f t="shared" si="4"/>
        <v>4.3058801726112872E-2</v>
      </c>
    </row>
    <row r="32" spans="1:55">
      <c r="A32" s="32" t="s">
        <v>53</v>
      </c>
      <c r="B32" s="36" t="s">
        <v>54</v>
      </c>
      <c r="C32" s="61">
        <v>1228</v>
      </c>
      <c r="D32" s="61">
        <v>1500</v>
      </c>
      <c r="E32" s="61">
        <v>1751</v>
      </c>
      <c r="F32" s="61">
        <v>1564</v>
      </c>
      <c r="G32" s="61">
        <f>C32+D32+E32+F32</f>
        <v>6043</v>
      </c>
      <c r="H32" s="61">
        <v>1241.134839574288</v>
      </c>
      <c r="I32" s="61">
        <v>1626.9080159537998</v>
      </c>
      <c r="J32" s="61">
        <v>1842.499089070508</v>
      </c>
      <c r="K32" s="61">
        <v>1853.8112949806441</v>
      </c>
      <c r="L32" s="61">
        <f>H32+I32+J32+K32</f>
        <v>6564.353239579239</v>
      </c>
      <c r="M32" s="61">
        <v>1655.7209048352402</v>
      </c>
      <c r="N32" s="61">
        <v>2015.3728721288398</v>
      </c>
      <c r="O32" s="61">
        <v>1760.2086677125042</v>
      </c>
      <c r="P32" s="61">
        <v>1691.9678379872601</v>
      </c>
      <c r="Q32" s="61">
        <v>7123.2702826638442</v>
      </c>
      <c r="R32" s="61">
        <v>1352.4283609356244</v>
      </c>
      <c r="S32" s="61">
        <v>2055.9422895770094</v>
      </c>
      <c r="T32" s="61">
        <v>1815.2633572885097</v>
      </c>
      <c r="U32" s="61">
        <v>1625.8477544250993</v>
      </c>
      <c r="V32" s="61">
        <v>6849.4817622262426</v>
      </c>
      <c r="W32" s="61">
        <v>1435.2855125388276</v>
      </c>
      <c r="X32" s="61">
        <v>1845.7072766241499</v>
      </c>
      <c r="Y32" s="61">
        <v>1924.41164270323</v>
      </c>
      <c r="Z32" s="61">
        <v>1985.8647304927001</v>
      </c>
      <c r="AA32" s="61">
        <v>7191.2691623589071</v>
      </c>
      <c r="AB32" s="61">
        <v>981.31440991779891</v>
      </c>
      <c r="AC32" s="61">
        <v>1785.1877097648612</v>
      </c>
      <c r="AD32" s="61">
        <v>1933.7636723084422</v>
      </c>
      <c r="AE32" s="61">
        <v>1428.7896767070054</v>
      </c>
      <c r="AF32" s="61">
        <v>6129.0554686981077</v>
      </c>
      <c r="AG32" s="61">
        <v>1599.4010260619132</v>
      </c>
      <c r="AH32" s="61">
        <v>2367.4451114916292</v>
      </c>
      <c r="AI32" s="61">
        <v>2234.572099148495</v>
      </c>
      <c r="AJ32" s="61">
        <v>2310.6408319650377</v>
      </c>
      <c r="AK32" s="61">
        <v>8512.0590686670748</v>
      </c>
      <c r="AL32" s="61">
        <v>1484.2737907363482</v>
      </c>
      <c r="AM32" s="61">
        <v>1503.5808085618983</v>
      </c>
      <c r="AN32" s="61">
        <v>2446.9292857366336</v>
      </c>
      <c r="AO32" s="61">
        <v>2108.1528575758939</v>
      </c>
      <c r="AP32" s="61">
        <v>1924.4770562716574</v>
      </c>
      <c r="AQ32" s="358">
        <v>1891.8162380753674</v>
      </c>
      <c r="AR32" s="61">
        <v>2258.3571394789833</v>
      </c>
      <c r="AS32" s="358">
        <f t="shared" si="3"/>
        <v>2258.3571394789833</v>
      </c>
      <c r="AT32" s="61">
        <v>7908.5024874354222</v>
      </c>
      <c r="AU32" s="61">
        <v>7761.9070436921429</v>
      </c>
      <c r="AV32" s="61">
        <v>1692.40455346248</v>
      </c>
      <c r="AW32" s="61">
        <v>2248.5650746785968</v>
      </c>
      <c r="AX32" s="61">
        <v>2067.8319886659988</v>
      </c>
      <c r="AY32" s="61">
        <v>1637.962671820809</v>
      </c>
      <c r="AZ32" s="61">
        <v>7646.7642886278845</v>
      </c>
      <c r="BA32" s="61">
        <v>2383.0211405402101</v>
      </c>
      <c r="BB32"/>
      <c r="BC32" s="398">
        <f t="shared" si="4"/>
        <v>0.40806826338584479</v>
      </c>
    </row>
    <row r="33" spans="1:55">
      <c r="A33" s="22"/>
      <c r="B33" s="1"/>
      <c r="C33" s="62"/>
      <c r="D33" s="1"/>
      <c r="E33" s="1"/>
      <c r="F33" s="1"/>
      <c r="G33" s="1"/>
      <c r="H33" s="1"/>
      <c r="I33" s="1"/>
      <c r="J33" s="1"/>
      <c r="K33" s="76"/>
      <c r="L33" s="1"/>
      <c r="M33" s="1"/>
      <c r="N33" s="1"/>
      <c r="O33" s="1"/>
      <c r="P33" s="76"/>
      <c r="Q33" s="1"/>
      <c r="R33" s="1"/>
      <c r="S33" s="1"/>
      <c r="T33" s="1"/>
      <c r="U33" s="76"/>
      <c r="V33" s="1"/>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373"/>
      <c r="BA33" s="76"/>
      <c r="BB33"/>
      <c r="BC33" s="292"/>
    </row>
    <row r="34" spans="1:55">
      <c r="A34" s="22"/>
      <c r="B34" s="21"/>
      <c r="C34" s="66"/>
      <c r="D34" s="66"/>
      <c r="E34" s="66"/>
      <c r="F34" s="66"/>
      <c r="G34" s="66"/>
      <c r="H34" s="66"/>
      <c r="I34" s="66"/>
      <c r="J34" s="66"/>
      <c r="K34" s="1"/>
      <c r="L34" s="66"/>
      <c r="M34" s="66"/>
      <c r="N34" s="66"/>
      <c r="O34" s="66"/>
      <c r="P34" s="1"/>
      <c r="Q34" s="66"/>
      <c r="R34" s="66"/>
      <c r="S34" s="66"/>
      <c r="T34" s="66"/>
      <c r="U34" s="1"/>
      <c r="V34" s="66"/>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c r="BC34" s="292"/>
    </row>
    <row r="35" spans="1:55">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c r="BC35" s="292"/>
    </row>
    <row r="36" spans="1:55" ht="16.5" thickBot="1">
      <c r="A36" s="22"/>
      <c r="B36" s="24" t="s">
        <v>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c r="BC36" s="395"/>
    </row>
    <row r="37" spans="1:55">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67" t="s">
        <v>596</v>
      </c>
      <c r="AN37" s="1"/>
      <c r="AO37" s="67" t="s">
        <v>596</v>
      </c>
      <c r="AP37" s="1"/>
      <c r="AQ37" s="1"/>
      <c r="AR37" s="1"/>
      <c r="AS37" s="1" t="s">
        <v>596</v>
      </c>
      <c r="AT37" s="1"/>
      <c r="AU37" s="58" t="s">
        <v>596</v>
      </c>
      <c r="AV37" s="1"/>
      <c r="AW37" s="1"/>
      <c r="AX37" s="1"/>
      <c r="AY37" s="1"/>
      <c r="AZ37" s="1"/>
      <c r="BA37" s="1"/>
      <c r="BB37"/>
      <c r="BC37" s="397"/>
    </row>
    <row r="38" spans="1:55" ht="25.5">
      <c r="A38" s="22"/>
      <c r="B38" s="37" t="str">
        <f>$16:$16</f>
        <v>€m</v>
      </c>
      <c r="C38" s="67" t="str">
        <f>$16:$16</f>
        <v>Q1-15
Underlying</v>
      </c>
      <c r="D38" s="67" t="str">
        <f>$16:$16</f>
        <v>Q2-15
Underlying</v>
      </c>
      <c r="E38" s="67" t="str">
        <f>$16:$16</f>
        <v>Q3-15
Underlying</v>
      </c>
      <c r="F38" s="67" t="str">
        <f>$16:$16</f>
        <v>Q4-15
Underlying</v>
      </c>
      <c r="G38" s="67" t="e">
        <f>$16:$16</f>
        <v>#REF!</v>
      </c>
      <c r="H38" s="67" t="str">
        <f>$16:$16</f>
        <v>Q1-16
Underlying</v>
      </c>
      <c r="I38" s="67" t="str">
        <f>$16:$16</f>
        <v>Q2-16
Underlying</v>
      </c>
      <c r="J38" s="67" t="str">
        <f>$16:$16</f>
        <v>Q3-16
Underlying</v>
      </c>
      <c r="K38" s="67" t="str">
        <f>$16:$16</f>
        <v>Q4-16
Underlying</v>
      </c>
      <c r="L38" s="67" t="e">
        <f>$16:$16</f>
        <v>#REF!</v>
      </c>
      <c r="M38" s="67" t="s">
        <v>540</v>
      </c>
      <c r="N38" s="67" t="s">
        <v>541</v>
      </c>
      <c r="O38" s="67" t="s">
        <v>542</v>
      </c>
      <c r="P38" s="67" t="s">
        <v>543</v>
      </c>
      <c r="Q38" s="67" t="s">
        <v>544</v>
      </c>
      <c r="R38" s="67" t="s">
        <v>545</v>
      </c>
      <c r="S38" s="67" t="s">
        <v>546</v>
      </c>
      <c r="T38" s="67" t="s">
        <v>547</v>
      </c>
      <c r="U38" s="67" t="s">
        <v>548</v>
      </c>
      <c r="V38" s="67" t="s">
        <v>549</v>
      </c>
      <c r="W38" s="67" t="s">
        <v>550</v>
      </c>
      <c r="X38" s="67" t="s">
        <v>551</v>
      </c>
      <c r="Y38" s="67" t="s">
        <v>552</v>
      </c>
      <c r="Z38" s="67" t="s">
        <v>553</v>
      </c>
      <c r="AA38" s="67" t="s">
        <v>554</v>
      </c>
      <c r="AB38" s="67" t="s">
        <v>555</v>
      </c>
      <c r="AC38" s="67" t="s">
        <v>556</v>
      </c>
      <c r="AD38" s="67" t="s">
        <v>557</v>
      </c>
      <c r="AE38" s="67" t="s">
        <v>558</v>
      </c>
      <c r="AF38" s="67" t="s">
        <v>559</v>
      </c>
      <c r="AG38" s="67" t="s">
        <v>560</v>
      </c>
      <c r="AH38" s="67" t="s">
        <v>561</v>
      </c>
      <c r="AI38" s="67" t="s">
        <v>562</v>
      </c>
      <c r="AJ38" s="67" t="s">
        <v>563</v>
      </c>
      <c r="AK38" s="67" t="s">
        <v>564</v>
      </c>
      <c r="AL38" s="67" t="s">
        <v>565</v>
      </c>
      <c r="AM38" s="67" t="str">
        <f>$16:$16</f>
        <v>Q1-22
Underlying</v>
      </c>
      <c r="AN38" s="67" t="s">
        <v>572</v>
      </c>
      <c r="AO38" s="67" t="str">
        <f>$16:$16</f>
        <v>Q2-22
Underlying</v>
      </c>
      <c r="AP38" s="67" t="s">
        <v>577</v>
      </c>
      <c r="AQ38" s="67" t="str">
        <f>$16:$16</f>
        <v>Q3-22
Underlying</v>
      </c>
      <c r="AR38" s="67" t="str">
        <f>$16:$16</f>
        <v>Q4-22
Underlying</v>
      </c>
      <c r="AS38" s="67" t="str">
        <f>$16:$16</f>
        <v>Q4-22
Stated</v>
      </c>
      <c r="AT38" s="67" t="s">
        <v>603</v>
      </c>
      <c r="AU38" s="67" t="s">
        <v>603</v>
      </c>
      <c r="AV38" s="67" t="s">
        <v>607</v>
      </c>
      <c r="AW38" s="67" t="s">
        <v>616</v>
      </c>
      <c r="AX38" s="67" t="s">
        <v>621</v>
      </c>
      <c r="AY38" s="67" t="s">
        <v>629</v>
      </c>
      <c r="AZ38" s="374" t="s">
        <v>630</v>
      </c>
      <c r="BA38" s="67" t="str">
        <f>$16:$16</f>
        <v>Q1-24
Underlying</v>
      </c>
      <c r="BB38"/>
      <c r="BC38" s="397" t="str">
        <f>LEFT($AV:$AV,2)&amp;"/"&amp;LEFT(BA:BA,2)</f>
        <v>Q1/Q1</v>
      </c>
    </row>
    <row r="39" spans="1:55">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c r="BC39" s="396"/>
    </row>
    <row r="40" spans="1:55">
      <c r="A40" s="38" t="s">
        <v>56</v>
      </c>
      <c r="B40" s="39" t="s">
        <v>26</v>
      </c>
      <c r="C40" s="68">
        <v>3636</v>
      </c>
      <c r="D40" s="68">
        <v>3610</v>
      </c>
      <c r="E40" s="68">
        <v>3548</v>
      </c>
      <c r="F40" s="68">
        <v>3699</v>
      </c>
      <c r="G40" s="69">
        <f t="shared" ref="G40:G55" si="5">C40+D40+E40+F40</f>
        <v>14493</v>
      </c>
      <c r="H40" s="68">
        <v>3562.7809999999999</v>
      </c>
      <c r="I40" s="68">
        <v>3527.6570000000002</v>
      </c>
      <c r="J40" s="68">
        <v>3274.087</v>
      </c>
      <c r="K40" s="68">
        <v>3465.279</v>
      </c>
      <c r="L40" s="69">
        <f t="shared" ref="L40:L55" si="6">H40+I40+J40+K40</f>
        <v>13829.804</v>
      </c>
      <c r="M40" s="68">
        <v>3529.0749999999998</v>
      </c>
      <c r="N40" s="68">
        <v>3210.442</v>
      </c>
      <c r="O40" s="68">
        <v>3209.5260000000003</v>
      </c>
      <c r="P40" s="68">
        <v>3364.4249999999997</v>
      </c>
      <c r="Q40" s="69">
        <v>13313.467999999999</v>
      </c>
      <c r="R40" s="68">
        <v>3357.9969999999998</v>
      </c>
      <c r="S40" s="68">
        <v>3226.86</v>
      </c>
      <c r="T40" s="68">
        <v>3241.8050000000003</v>
      </c>
      <c r="U40" s="68">
        <v>3228.2709999999997</v>
      </c>
      <c r="V40" s="69">
        <v>13054.933000000001</v>
      </c>
      <c r="W40" s="68">
        <v>3489.7080000000001</v>
      </c>
      <c r="X40" s="68">
        <v>3276.5060000000003</v>
      </c>
      <c r="Y40" s="68">
        <v>3244.4789999999998</v>
      </c>
      <c r="Z40" s="68">
        <v>3413.2479999999996</v>
      </c>
      <c r="AA40" s="69">
        <v>13423.940999999999</v>
      </c>
      <c r="AB40" s="68">
        <v>3234.5650000000001</v>
      </c>
      <c r="AC40" s="68">
        <v>3315.7059999999997</v>
      </c>
      <c r="AD40" s="68">
        <v>3307.5819999999999</v>
      </c>
      <c r="AE40" s="68">
        <v>3372.922</v>
      </c>
      <c r="AF40" s="69">
        <v>13230.775</v>
      </c>
      <c r="AG40" s="68">
        <v>3554.43</v>
      </c>
      <c r="AH40" s="68">
        <v>3452.893</v>
      </c>
      <c r="AI40" s="68">
        <v>3408.127</v>
      </c>
      <c r="AJ40" s="68">
        <v>3595.69</v>
      </c>
      <c r="AK40" s="69">
        <v>14011.140000000001</v>
      </c>
      <c r="AL40" s="68">
        <v>3616.7940000000003</v>
      </c>
      <c r="AM40" s="68">
        <v>3616.7940000000003</v>
      </c>
      <c r="AN40" s="68">
        <v>3402.6020000000003</v>
      </c>
      <c r="AO40" s="68">
        <v>3396.0260000000003</v>
      </c>
      <c r="AP40" s="68">
        <v>3328.2739999999999</v>
      </c>
      <c r="AQ40" s="359">
        <v>3334.8499999999995</v>
      </c>
      <c r="AR40" s="68">
        <v>3396.4760000000006</v>
      </c>
      <c r="AS40" s="359">
        <f>AU40-AM40-AO40-AQ40</f>
        <v>3396.4760000000015</v>
      </c>
      <c r="AT40" s="69">
        <v>13775.852999999999</v>
      </c>
      <c r="AU40" s="69">
        <v>13744.146000000001</v>
      </c>
      <c r="AV40" s="68">
        <v>3333.4180000000001</v>
      </c>
      <c r="AW40" s="68">
        <v>3311.2870000000003</v>
      </c>
      <c r="AX40" s="68">
        <v>3226.9119999999998</v>
      </c>
      <c r="AY40" s="68">
        <v>3153.8389999999999</v>
      </c>
      <c r="AZ40" s="69">
        <v>13025.456</v>
      </c>
      <c r="BA40" s="68">
        <v>3272.605</v>
      </c>
      <c r="BB40"/>
      <c r="BC40" s="398">
        <f>IF(ISERROR($BA40/AV40),"ns",IF($BA40/AV40&gt;200%,"x"&amp;(ROUND($BA40/AV40,1)),IF($BA40/AV40&lt;0,"ns",$BA40/AV40-1)))</f>
        <v>-1.8243436616710018E-2</v>
      </c>
    </row>
    <row r="41" spans="1:55">
      <c r="A41" s="40" t="s">
        <v>57</v>
      </c>
      <c r="B41" s="41" t="s">
        <v>58</v>
      </c>
      <c r="C41" s="70">
        <v>-139</v>
      </c>
      <c r="D41" s="70">
        <v>-42</v>
      </c>
      <c r="E41" s="70">
        <v>12</v>
      </c>
      <c r="F41" s="70">
        <v>170</v>
      </c>
      <c r="G41" s="71">
        <f>C41+D41+E41+F41</f>
        <v>1</v>
      </c>
      <c r="H41" s="70">
        <v>0</v>
      </c>
      <c r="I41" s="70">
        <v>0</v>
      </c>
      <c r="J41" s="70">
        <v>0</v>
      </c>
      <c r="K41" s="70">
        <v>0</v>
      </c>
      <c r="L41" s="71">
        <f t="shared" si="6"/>
        <v>0</v>
      </c>
      <c r="M41" s="70">
        <v>0</v>
      </c>
      <c r="N41" s="70">
        <v>0</v>
      </c>
      <c r="O41" s="70">
        <v>0</v>
      </c>
      <c r="P41" s="70">
        <v>0</v>
      </c>
      <c r="Q41" s="71">
        <v>0</v>
      </c>
      <c r="R41" s="70">
        <v>0</v>
      </c>
      <c r="S41" s="70">
        <v>0</v>
      </c>
      <c r="T41" s="70">
        <v>0</v>
      </c>
      <c r="U41" s="70">
        <v>0</v>
      </c>
      <c r="V41" s="71">
        <v>0</v>
      </c>
      <c r="W41" s="70">
        <v>0</v>
      </c>
      <c r="X41" s="70">
        <v>0</v>
      </c>
      <c r="Y41" s="70">
        <v>0</v>
      </c>
      <c r="Z41" s="70">
        <v>0</v>
      </c>
      <c r="AA41" s="71">
        <v>0</v>
      </c>
      <c r="AB41" s="70">
        <v>0</v>
      </c>
      <c r="AC41" s="70">
        <v>0</v>
      </c>
      <c r="AD41" s="70">
        <v>0</v>
      </c>
      <c r="AE41" s="70">
        <v>0</v>
      </c>
      <c r="AF41" s="71">
        <v>0</v>
      </c>
      <c r="AG41" s="70">
        <v>0</v>
      </c>
      <c r="AH41" s="70">
        <v>0</v>
      </c>
      <c r="AI41" s="70">
        <v>0</v>
      </c>
      <c r="AJ41" s="70">
        <v>0</v>
      </c>
      <c r="AK41" s="71">
        <v>0</v>
      </c>
      <c r="AL41" s="70">
        <v>0</v>
      </c>
      <c r="AM41" s="70">
        <v>0</v>
      </c>
      <c r="AN41" s="70">
        <v>0</v>
      </c>
      <c r="AO41" s="70">
        <v>0</v>
      </c>
      <c r="AP41" s="70">
        <v>0</v>
      </c>
      <c r="AQ41" s="360">
        <v>0</v>
      </c>
      <c r="AR41" s="70">
        <v>0</v>
      </c>
      <c r="AS41" s="360">
        <f t="shared" ref="AS41:AS56" si="7">AU41-AM41-AO41-AQ41</f>
        <v>0</v>
      </c>
      <c r="AT41" s="71">
        <v>0</v>
      </c>
      <c r="AU41" s="71">
        <v>0</v>
      </c>
      <c r="AV41" s="70">
        <v>0</v>
      </c>
      <c r="AW41" s="70">
        <v>0</v>
      </c>
      <c r="AX41" s="70">
        <v>0</v>
      </c>
      <c r="AY41" s="70">
        <v>0</v>
      </c>
      <c r="AZ41" s="71">
        <v>0</v>
      </c>
      <c r="BA41" s="70">
        <v>0</v>
      </c>
      <c r="BB41"/>
      <c r="BC41" s="398" t="str">
        <f t="shared" ref="BC41:BC56" si="8">IF(ISERROR($BA41/AV41),"ns",IF($BA41/AV41&gt;200%,"x"&amp;(ROUND($BA41/AV41,1)),IF($BA41/AV41&lt;0,"ns",$BA41/AV41-1)))</f>
        <v>ns</v>
      </c>
    </row>
    <row r="42" spans="1:55">
      <c r="A42" s="42" t="s">
        <v>59</v>
      </c>
      <c r="B42" s="29" t="s">
        <v>28</v>
      </c>
      <c r="C42" s="72">
        <v>-2144</v>
      </c>
      <c r="D42" s="72">
        <v>-1985</v>
      </c>
      <c r="E42" s="72">
        <v>-1961</v>
      </c>
      <c r="F42" s="72">
        <v>-2027</v>
      </c>
      <c r="G42" s="73">
        <f t="shared" si="5"/>
        <v>-8117</v>
      </c>
      <c r="H42" s="62">
        <v>-2183.3220000000001</v>
      </c>
      <c r="I42" s="62">
        <v>-2089.1060000000002</v>
      </c>
      <c r="J42" s="62">
        <v>-1980.2750000000001</v>
      </c>
      <c r="K42" s="62">
        <v>-2159.7530000000002</v>
      </c>
      <c r="L42" s="73">
        <f t="shared" si="6"/>
        <v>-8412.4560000000001</v>
      </c>
      <c r="M42" s="62">
        <v>-2219.0810000000001</v>
      </c>
      <c r="N42" s="62">
        <v>-2123.3049999999998</v>
      </c>
      <c r="O42" s="62">
        <v>-2035.07</v>
      </c>
      <c r="P42" s="62">
        <v>-2152.9929999999999</v>
      </c>
      <c r="Q42" s="73">
        <v>-8530.4490000000005</v>
      </c>
      <c r="R42" s="62">
        <v>-2267.578</v>
      </c>
      <c r="S42" s="62">
        <v>-2164.0070000000001</v>
      </c>
      <c r="T42" s="62">
        <v>-2076.5709999999999</v>
      </c>
      <c r="U42" s="62">
        <v>-2235.569</v>
      </c>
      <c r="V42" s="73">
        <v>-8743.7250000000004</v>
      </c>
      <c r="W42" s="62">
        <v>-2282.194</v>
      </c>
      <c r="X42" s="62">
        <v>-2219.35</v>
      </c>
      <c r="Y42" s="62">
        <v>-2144.2640000000001</v>
      </c>
      <c r="Z42" s="62">
        <v>-2275.9920000000002</v>
      </c>
      <c r="AA42" s="73">
        <v>-8921.7999999999993</v>
      </c>
      <c r="AB42" s="62">
        <v>-2347.2719999999999</v>
      </c>
      <c r="AC42" s="62">
        <v>-2051.4160000000002</v>
      </c>
      <c r="AD42" s="62">
        <v>-2115.3290000000002</v>
      </c>
      <c r="AE42" s="62">
        <v>-2310.7020000000002</v>
      </c>
      <c r="AF42" s="73">
        <v>-8824.719000000001</v>
      </c>
      <c r="AG42" s="62">
        <v>-2408.1748228842271</v>
      </c>
      <c r="AH42" s="62">
        <v>-2236.31</v>
      </c>
      <c r="AI42" s="62">
        <v>-2146.364</v>
      </c>
      <c r="AJ42" s="62">
        <v>-2337.471</v>
      </c>
      <c r="AK42" s="73">
        <v>-9128.3198228842266</v>
      </c>
      <c r="AL42" s="62">
        <v>-2484.2649999999999</v>
      </c>
      <c r="AM42" s="62">
        <v>-2484.2649999999999</v>
      </c>
      <c r="AN42" s="62">
        <v>-2356.5149999999999</v>
      </c>
      <c r="AO42" s="62">
        <v>-2356.4649999999997</v>
      </c>
      <c r="AP42" s="62">
        <v>-2225.4670000000001</v>
      </c>
      <c r="AQ42" s="356">
        <v>-2225.5170000000007</v>
      </c>
      <c r="AR42" s="62">
        <v>-2466.1930000000002</v>
      </c>
      <c r="AS42" s="356">
        <f t="shared" si="7"/>
        <v>-2466.1930000000002</v>
      </c>
      <c r="AT42" s="73">
        <v>-9532.6610000000001</v>
      </c>
      <c r="AU42" s="73">
        <v>-9532.44</v>
      </c>
      <c r="AV42" s="62">
        <v>-2554.3870000000002</v>
      </c>
      <c r="AW42" s="62">
        <v>-2445.9340000000002</v>
      </c>
      <c r="AX42" s="62">
        <v>-2327.576</v>
      </c>
      <c r="AY42" s="62">
        <v>-2484.9769999999999</v>
      </c>
      <c r="AZ42" s="63">
        <v>-9812.8739999999998</v>
      </c>
      <c r="BA42" s="62">
        <v>-2483.873</v>
      </c>
      <c r="BB42"/>
      <c r="BC42" s="398">
        <f t="shared" si="8"/>
        <v>-2.7605057495203367E-2</v>
      </c>
    </row>
    <row r="43" spans="1:55">
      <c r="A43" s="30" t="s">
        <v>60</v>
      </c>
      <c r="B43" s="31" t="s">
        <v>30</v>
      </c>
      <c r="C43" s="64"/>
      <c r="D43" s="64"/>
      <c r="E43" s="64"/>
      <c r="F43" s="64"/>
      <c r="G43" s="65"/>
      <c r="H43" s="64">
        <v>-37.46</v>
      </c>
      <c r="I43" s="64">
        <v>-0.42000000000000171</v>
      </c>
      <c r="J43" s="64">
        <v>0</v>
      </c>
      <c r="K43" s="64">
        <v>0</v>
      </c>
      <c r="L43" s="65"/>
      <c r="M43" s="64">
        <v>-41.489999999999995</v>
      </c>
      <c r="N43" s="64">
        <v>-1.68</v>
      </c>
      <c r="O43" s="64">
        <v>0</v>
      </c>
      <c r="P43" s="64">
        <v>0</v>
      </c>
      <c r="Q43" s="65">
        <v>-43.169999999999995</v>
      </c>
      <c r="R43" s="64">
        <v>-68.070269991641297</v>
      </c>
      <c r="S43" s="64">
        <v>-19.1054704720828</v>
      </c>
      <c r="T43" s="64">
        <v>0</v>
      </c>
      <c r="U43" s="64">
        <v>0</v>
      </c>
      <c r="V43" s="65">
        <v>-87.175740463724097</v>
      </c>
      <c r="W43" s="64">
        <v>-90.2</v>
      </c>
      <c r="X43" s="64">
        <v>1.7999999999999972</v>
      </c>
      <c r="Y43" s="64">
        <v>2.36</v>
      </c>
      <c r="Z43" s="64">
        <v>0</v>
      </c>
      <c r="AA43" s="65">
        <v>-86.04</v>
      </c>
      <c r="AB43" s="64">
        <v>-94.1</v>
      </c>
      <c r="AC43" s="64">
        <v>-28.606999999999999</v>
      </c>
      <c r="AD43" s="64">
        <v>0</v>
      </c>
      <c r="AE43" s="64">
        <v>0</v>
      </c>
      <c r="AF43" s="65">
        <v>-122.70699999999999</v>
      </c>
      <c r="AG43" s="64">
        <v>-141.37282288422691</v>
      </c>
      <c r="AH43" s="64">
        <v>-0.51600000000000534</v>
      </c>
      <c r="AI43" s="64">
        <v>0</v>
      </c>
      <c r="AJ43" s="64">
        <v>0</v>
      </c>
      <c r="AK43" s="65">
        <v>-141.8888228842269</v>
      </c>
      <c r="AL43" s="64">
        <v>-158.17382093873101</v>
      </c>
      <c r="AM43" s="64">
        <v>-158.17382093873101</v>
      </c>
      <c r="AN43" s="64">
        <v>2.5747087209850008</v>
      </c>
      <c r="AO43" s="64">
        <v>2.5747087209850008</v>
      </c>
      <c r="AP43" s="64">
        <v>0</v>
      </c>
      <c r="AQ43" s="357">
        <v>0</v>
      </c>
      <c r="AR43" s="64">
        <v>0</v>
      </c>
      <c r="AS43" s="357">
        <f t="shared" si="7"/>
        <v>0</v>
      </c>
      <c r="AT43" s="65">
        <v>-155.59911221774601</v>
      </c>
      <c r="AU43" s="65">
        <v>-155.59911221774601</v>
      </c>
      <c r="AV43" s="64">
        <v>-113.25</v>
      </c>
      <c r="AW43" s="64">
        <v>2.3659999999999997</v>
      </c>
      <c r="AX43" s="64">
        <v>0</v>
      </c>
      <c r="AY43" s="64">
        <v>0</v>
      </c>
      <c r="AZ43" s="65">
        <v>-110.884</v>
      </c>
      <c r="BA43" s="64">
        <v>0</v>
      </c>
      <c r="BB43"/>
      <c r="BC43" s="398">
        <f t="shared" si="8"/>
        <v>-1</v>
      </c>
    </row>
    <row r="44" spans="1:55">
      <c r="A44" s="43" t="s">
        <v>61</v>
      </c>
      <c r="B44" s="28" t="s">
        <v>32</v>
      </c>
      <c r="C44" s="74">
        <v>1492</v>
      </c>
      <c r="D44" s="74">
        <v>1625</v>
      </c>
      <c r="E44" s="74">
        <v>1587</v>
      </c>
      <c r="F44" s="74">
        <v>1672</v>
      </c>
      <c r="G44" s="75">
        <f t="shared" si="5"/>
        <v>6376</v>
      </c>
      <c r="H44" s="60">
        <v>1416.9190000000001</v>
      </c>
      <c r="I44" s="60">
        <v>1438.971</v>
      </c>
      <c r="J44" s="60">
        <v>1293.8119999999999</v>
      </c>
      <c r="K44" s="60">
        <v>1305.5260000000001</v>
      </c>
      <c r="L44" s="75">
        <f t="shared" si="6"/>
        <v>5455.2280000000001</v>
      </c>
      <c r="M44" s="60">
        <v>1309.9939999999999</v>
      </c>
      <c r="N44" s="60">
        <v>1087.1369999999999</v>
      </c>
      <c r="O44" s="60">
        <v>1174.4559999999999</v>
      </c>
      <c r="P44" s="60">
        <v>1211.4319999999998</v>
      </c>
      <c r="Q44" s="75">
        <v>4783.0189999999993</v>
      </c>
      <c r="R44" s="60">
        <v>1090.4190000000001</v>
      </c>
      <c r="S44" s="60">
        <v>1062.8530000000001</v>
      </c>
      <c r="T44" s="60">
        <v>1165.2340000000002</v>
      </c>
      <c r="U44" s="60">
        <v>992.70200000000011</v>
      </c>
      <c r="V44" s="75">
        <v>4311.2080000000005</v>
      </c>
      <c r="W44" s="60">
        <v>1207.5139999999999</v>
      </c>
      <c r="X44" s="60">
        <v>1057.1559999999999</v>
      </c>
      <c r="Y44" s="60">
        <v>1100.2150000000001</v>
      </c>
      <c r="Z44" s="60">
        <v>1137.2559999999999</v>
      </c>
      <c r="AA44" s="75">
        <v>4502.1409999999996</v>
      </c>
      <c r="AB44" s="60">
        <v>887.29300000000001</v>
      </c>
      <c r="AC44" s="60">
        <v>1264.29</v>
      </c>
      <c r="AD44" s="60">
        <v>1192.2529999999999</v>
      </c>
      <c r="AE44" s="60">
        <v>1062.22</v>
      </c>
      <c r="AF44" s="75">
        <v>4406.0560000000005</v>
      </c>
      <c r="AG44" s="60">
        <v>1146.2551771157732</v>
      </c>
      <c r="AH44" s="60">
        <v>1216.5829999999999</v>
      </c>
      <c r="AI44" s="60">
        <v>1261.7629999999999</v>
      </c>
      <c r="AJ44" s="60">
        <v>1258.2190000000001</v>
      </c>
      <c r="AK44" s="75">
        <v>4882.8201771157728</v>
      </c>
      <c r="AL44" s="60">
        <v>1132.529</v>
      </c>
      <c r="AM44" s="60">
        <v>1132.529</v>
      </c>
      <c r="AN44" s="60">
        <v>1046.087</v>
      </c>
      <c r="AO44" s="60">
        <v>1039.5609999999997</v>
      </c>
      <c r="AP44" s="60">
        <v>1102.807</v>
      </c>
      <c r="AQ44" s="358">
        <v>1109.3330000000001</v>
      </c>
      <c r="AR44" s="60">
        <v>930.28300000000036</v>
      </c>
      <c r="AS44" s="358">
        <f t="shared" si="7"/>
        <v>930.28300000000036</v>
      </c>
      <c r="AT44" s="75">
        <v>4243.192</v>
      </c>
      <c r="AU44" s="75">
        <v>4211.7060000000001</v>
      </c>
      <c r="AV44" s="60">
        <v>779.03099999999995</v>
      </c>
      <c r="AW44" s="60">
        <v>865.35299999999995</v>
      </c>
      <c r="AX44" s="60">
        <v>899.33600000000001</v>
      </c>
      <c r="AY44" s="60">
        <v>668.86200000000008</v>
      </c>
      <c r="AZ44" s="75">
        <v>3212.5820000000003</v>
      </c>
      <c r="BA44" s="60">
        <v>788.73199999999997</v>
      </c>
      <c r="BB44"/>
      <c r="BC44" s="398">
        <f t="shared" si="8"/>
        <v>1.2452649509454794E-2</v>
      </c>
    </row>
    <row r="45" spans="1:55">
      <c r="A45" s="42" t="s">
        <v>62</v>
      </c>
      <c r="B45" s="29" t="s">
        <v>34</v>
      </c>
      <c r="C45" s="72">
        <v>-200</v>
      </c>
      <c r="D45" s="72">
        <v>-364</v>
      </c>
      <c r="E45" s="72">
        <v>60</v>
      </c>
      <c r="F45" s="72">
        <v>-225</v>
      </c>
      <c r="G45" s="73">
        <f t="shared" si="5"/>
        <v>-729</v>
      </c>
      <c r="H45" s="62">
        <v>-147.72800000000001</v>
      </c>
      <c r="I45" s="62">
        <v>-260.113</v>
      </c>
      <c r="J45" s="62">
        <v>-150.858</v>
      </c>
      <c r="K45" s="62">
        <v>-60.65</v>
      </c>
      <c r="L45" s="73">
        <f t="shared" si="6"/>
        <v>-619.34900000000005</v>
      </c>
      <c r="M45" s="62">
        <v>-116.131</v>
      </c>
      <c r="N45" s="62">
        <v>35.039000000000001</v>
      </c>
      <c r="O45" s="62">
        <v>-50.972999999999999</v>
      </c>
      <c r="P45" s="62">
        <v>-86.200999999999993</v>
      </c>
      <c r="Q45" s="73">
        <v>-218.26599999999999</v>
      </c>
      <c r="R45" s="62">
        <v>-104.309</v>
      </c>
      <c r="S45" s="62">
        <v>-175.72200000000001</v>
      </c>
      <c r="T45" s="62">
        <v>-104.285</v>
      </c>
      <c r="U45" s="62">
        <v>-249.88200000000001</v>
      </c>
      <c r="V45" s="73">
        <v>-634.19800000000009</v>
      </c>
      <c r="W45" s="62">
        <v>-56.259</v>
      </c>
      <c r="X45" s="62">
        <v>-238.35599999999999</v>
      </c>
      <c r="Y45" s="62">
        <v>-47.878</v>
      </c>
      <c r="Z45" s="62">
        <v>-155.167</v>
      </c>
      <c r="AA45" s="73">
        <v>-497.65999999999997</v>
      </c>
      <c r="AB45" s="62">
        <v>-306.99599999999998</v>
      </c>
      <c r="AC45" s="62">
        <v>-297.59900000000005</v>
      </c>
      <c r="AD45" s="62">
        <v>-22.307251540000003</v>
      </c>
      <c r="AE45" s="62">
        <v>-415.12</v>
      </c>
      <c r="AF45" s="73">
        <v>-1042.0222515400001</v>
      </c>
      <c r="AG45" s="62">
        <v>-153.20099999999999</v>
      </c>
      <c r="AH45" s="62">
        <v>-186.143</v>
      </c>
      <c r="AI45" s="62">
        <v>-136.262</v>
      </c>
      <c r="AJ45" s="62">
        <v>-129.89699999999999</v>
      </c>
      <c r="AK45" s="73">
        <v>-605.50299999999993</v>
      </c>
      <c r="AL45" s="62">
        <v>-145.26400000000001</v>
      </c>
      <c r="AM45" s="62">
        <v>-145.25</v>
      </c>
      <c r="AN45" s="62">
        <v>-411.42099999999999</v>
      </c>
      <c r="AO45" s="62">
        <v>-411.404</v>
      </c>
      <c r="AP45" s="62">
        <v>-273.15300000000002</v>
      </c>
      <c r="AQ45" s="356">
        <v>-273.11500000000001</v>
      </c>
      <c r="AR45" s="62">
        <v>-306.80799999999999</v>
      </c>
      <c r="AS45" s="356">
        <f t="shared" si="7"/>
        <v>-306.80799999999999</v>
      </c>
      <c r="AT45" s="73">
        <v>-1136.452</v>
      </c>
      <c r="AU45" s="73">
        <v>-1136.577</v>
      </c>
      <c r="AV45" s="62">
        <v>-171.864</v>
      </c>
      <c r="AW45" s="62">
        <v>-404.87099999999998</v>
      </c>
      <c r="AX45" s="62">
        <v>-254.458</v>
      </c>
      <c r="AY45" s="62">
        <v>-320.92399999999998</v>
      </c>
      <c r="AZ45" s="73">
        <v>-1152.117</v>
      </c>
      <c r="BA45" s="62">
        <v>-247.11799999999999</v>
      </c>
      <c r="BB45"/>
      <c r="BC45" s="398">
        <f t="shared" si="8"/>
        <v>0.43786947819205868</v>
      </c>
    </row>
    <row r="46" spans="1:55">
      <c r="A46" s="30" t="s">
        <v>63</v>
      </c>
      <c r="B46" s="31" t="s">
        <v>36</v>
      </c>
      <c r="C46" s="64"/>
      <c r="D46" s="64"/>
      <c r="E46" s="64"/>
      <c r="F46" s="64"/>
      <c r="G46" s="65"/>
      <c r="H46" s="64">
        <v>0</v>
      </c>
      <c r="I46" s="64">
        <v>0</v>
      </c>
      <c r="J46" s="64">
        <v>0</v>
      </c>
      <c r="K46" s="64">
        <v>0</v>
      </c>
      <c r="L46" s="65"/>
      <c r="M46" s="64">
        <v>0</v>
      </c>
      <c r="N46" s="64">
        <v>0</v>
      </c>
      <c r="O46" s="64">
        <v>0</v>
      </c>
      <c r="P46" s="64">
        <v>0</v>
      </c>
      <c r="Q46" s="65">
        <v>0</v>
      </c>
      <c r="R46" s="64">
        <v>0</v>
      </c>
      <c r="S46" s="64">
        <v>0</v>
      </c>
      <c r="T46" s="64">
        <v>0</v>
      </c>
      <c r="U46" s="64">
        <v>0</v>
      </c>
      <c r="V46" s="65">
        <v>0</v>
      </c>
      <c r="W46" s="64">
        <v>0</v>
      </c>
      <c r="X46" s="64">
        <v>0</v>
      </c>
      <c r="Y46" s="64">
        <v>0</v>
      </c>
      <c r="Z46" s="64">
        <v>0</v>
      </c>
      <c r="AA46" s="65">
        <v>0</v>
      </c>
      <c r="AB46" s="64">
        <v>0</v>
      </c>
      <c r="AC46" s="64">
        <v>0</v>
      </c>
      <c r="AD46" s="64">
        <v>0</v>
      </c>
      <c r="AE46" s="64">
        <v>0</v>
      </c>
      <c r="AF46" s="65">
        <v>0</v>
      </c>
      <c r="AG46" s="64">
        <v>0</v>
      </c>
      <c r="AH46" s="64">
        <v>0</v>
      </c>
      <c r="AI46" s="64">
        <v>0</v>
      </c>
      <c r="AJ46" s="64">
        <v>0</v>
      </c>
      <c r="AK46" s="65">
        <v>0</v>
      </c>
      <c r="AL46" s="64">
        <v>0</v>
      </c>
      <c r="AM46" s="64">
        <v>0</v>
      </c>
      <c r="AN46" s="64">
        <v>0</v>
      </c>
      <c r="AO46" s="64">
        <v>0</v>
      </c>
      <c r="AP46" s="64">
        <v>0</v>
      </c>
      <c r="AQ46" s="357">
        <v>0</v>
      </c>
      <c r="AR46" s="64">
        <v>0</v>
      </c>
      <c r="AS46" s="357">
        <f t="shared" si="7"/>
        <v>0</v>
      </c>
      <c r="AT46" s="65">
        <v>0</v>
      </c>
      <c r="AU46" s="65">
        <v>0</v>
      </c>
      <c r="AV46" s="64">
        <v>0</v>
      </c>
      <c r="AW46" s="64">
        <v>0</v>
      </c>
      <c r="AX46" s="64">
        <v>0</v>
      </c>
      <c r="AY46" s="64">
        <v>0</v>
      </c>
      <c r="AZ46" s="65"/>
      <c r="BA46" s="64">
        <v>0</v>
      </c>
      <c r="BB46"/>
      <c r="BC46" s="398" t="str">
        <f t="shared" si="8"/>
        <v>ns</v>
      </c>
    </row>
    <row r="47" spans="1:55">
      <c r="A47" s="42" t="s">
        <v>64</v>
      </c>
      <c r="B47" s="29" t="s">
        <v>38</v>
      </c>
      <c r="C47" s="72">
        <v>0</v>
      </c>
      <c r="D47" s="72">
        <v>0</v>
      </c>
      <c r="E47" s="72">
        <v>-1</v>
      </c>
      <c r="F47" s="72">
        <v>24</v>
      </c>
      <c r="G47" s="73">
        <f t="shared" si="5"/>
        <v>23</v>
      </c>
      <c r="H47" s="62">
        <v>2.9028231638598498</v>
      </c>
      <c r="I47" s="62">
        <v>2.4942332423339302</v>
      </c>
      <c r="J47" s="62">
        <v>-0.66606092652849702</v>
      </c>
      <c r="K47" s="62">
        <v>0.85146102435866899</v>
      </c>
      <c r="L47" s="73">
        <f t="shared" si="6"/>
        <v>5.582456504023952</v>
      </c>
      <c r="M47" s="62">
        <v>2.8176326246194399</v>
      </c>
      <c r="N47" s="62">
        <v>1.6287339386092099</v>
      </c>
      <c r="O47" s="62">
        <v>-0.207419666924644</v>
      </c>
      <c r="P47" s="62">
        <v>1.84140755004943</v>
      </c>
      <c r="Q47" s="73">
        <v>6.0803544463534358</v>
      </c>
      <c r="R47" s="62">
        <v>4.9204017740247696</v>
      </c>
      <c r="S47" s="62">
        <v>2.3196563802017698</v>
      </c>
      <c r="T47" s="62">
        <v>0.66392923822435301</v>
      </c>
      <c r="U47" s="62">
        <v>4.1261246931093796</v>
      </c>
      <c r="V47" s="73">
        <v>12.030112085560273</v>
      </c>
      <c r="W47" s="62">
        <v>4.3437596464590804</v>
      </c>
      <c r="X47" s="62">
        <v>4.2210347556924903</v>
      </c>
      <c r="Y47" s="62">
        <v>0.38213835139430202</v>
      </c>
      <c r="Z47" s="62">
        <v>1.6388996156200599</v>
      </c>
      <c r="AA47" s="73">
        <v>10.585832369165932</v>
      </c>
      <c r="AB47" s="62">
        <v>3.36524741427078</v>
      </c>
      <c r="AC47" s="62">
        <v>-0.72293275120148504</v>
      </c>
      <c r="AD47" s="62">
        <v>-1.62363943940665</v>
      </c>
      <c r="AE47" s="62">
        <v>1.1814154845387399</v>
      </c>
      <c r="AF47" s="73">
        <v>2.200090708201385</v>
      </c>
      <c r="AG47" s="62">
        <v>0.46003199426746599</v>
      </c>
      <c r="AH47" s="62">
        <v>-11.8052540083398</v>
      </c>
      <c r="AI47" s="62">
        <v>7.2073576623206501E-2</v>
      </c>
      <c r="AJ47" s="62">
        <v>0.61213243159452602</v>
      </c>
      <c r="AK47" s="73">
        <v>-10.661016005854602</v>
      </c>
      <c r="AL47" s="62">
        <v>3.96147436644429</v>
      </c>
      <c r="AM47" s="62">
        <v>3.96147436644429</v>
      </c>
      <c r="AN47" s="62">
        <v>0.98350993388127605</v>
      </c>
      <c r="AO47" s="62">
        <v>0.98350993388127961</v>
      </c>
      <c r="AP47" s="62">
        <v>3.2519688134704697E-2</v>
      </c>
      <c r="AQ47" s="356">
        <v>3.2519688134700075E-2</v>
      </c>
      <c r="AR47" s="62">
        <v>0.18467766718076017</v>
      </c>
      <c r="AS47" s="356">
        <f t="shared" si="7"/>
        <v>0.18467766718076017</v>
      </c>
      <c r="AT47" s="73">
        <v>5.1621816556410289</v>
      </c>
      <c r="AU47" s="73">
        <v>5.1621816556410298</v>
      </c>
      <c r="AV47" s="62">
        <v>7.3457296119206603</v>
      </c>
      <c r="AW47" s="62">
        <v>5.1936054510952096E-4</v>
      </c>
      <c r="AX47" s="62">
        <v>1.4398350805000799</v>
      </c>
      <c r="AY47" s="62">
        <v>-0.25306271888665799</v>
      </c>
      <c r="AZ47" s="73">
        <v>8.5330213340791925</v>
      </c>
      <c r="BA47" s="62">
        <v>5.1266168820115903</v>
      </c>
      <c r="BB47"/>
      <c r="BC47" s="398">
        <f t="shared" si="8"/>
        <v>-0.30209561842677835</v>
      </c>
    </row>
    <row r="48" spans="1:55">
      <c r="A48" s="44" t="s">
        <v>65</v>
      </c>
      <c r="B48" s="29" t="s">
        <v>40</v>
      </c>
      <c r="C48" s="72">
        <v>-2</v>
      </c>
      <c r="D48" s="72">
        <v>0</v>
      </c>
      <c r="E48" s="72">
        <v>1</v>
      </c>
      <c r="F48" s="72">
        <v>-7</v>
      </c>
      <c r="G48" s="73">
        <f t="shared" si="5"/>
        <v>-8</v>
      </c>
      <c r="H48" s="62">
        <v>24.760999999999999</v>
      </c>
      <c r="I48" s="62">
        <v>0.38600000000000001</v>
      </c>
      <c r="J48" s="62">
        <v>2.42</v>
      </c>
      <c r="K48" s="62">
        <v>-0.35399999999999998</v>
      </c>
      <c r="L48" s="73">
        <f t="shared" si="6"/>
        <v>27.213000000000001</v>
      </c>
      <c r="M48" s="62">
        <v>1.0580000000000001</v>
      </c>
      <c r="N48" s="62">
        <v>-1.391</v>
      </c>
      <c r="O48" s="62">
        <v>3.8889999999999998</v>
      </c>
      <c r="P48" s="62">
        <v>-8.3670000000000009</v>
      </c>
      <c r="Q48" s="73">
        <v>-4.8110000000000008</v>
      </c>
      <c r="R48" s="62">
        <v>1.829</v>
      </c>
      <c r="S48" s="62">
        <v>3.4209999999999998</v>
      </c>
      <c r="T48" s="62">
        <v>1.853</v>
      </c>
      <c r="U48" s="62">
        <v>-8.577</v>
      </c>
      <c r="V48" s="73">
        <v>-1.4740000000000002</v>
      </c>
      <c r="W48" s="62">
        <v>-0.26</v>
      </c>
      <c r="X48" s="62">
        <v>-6.6849999999999996</v>
      </c>
      <c r="Y48" s="62">
        <v>0.69599999999999995</v>
      </c>
      <c r="Z48" s="62">
        <v>0.69499999999999995</v>
      </c>
      <c r="AA48" s="73">
        <v>-5.5539999999999994</v>
      </c>
      <c r="AB48" s="62">
        <v>0.17599999999999999</v>
      </c>
      <c r="AC48" s="62">
        <v>-3.823</v>
      </c>
      <c r="AD48" s="62">
        <v>-1.905</v>
      </c>
      <c r="AE48" s="62">
        <v>-7.0339999999999998</v>
      </c>
      <c r="AF48" s="73">
        <v>-12.585999999999999</v>
      </c>
      <c r="AG48" s="62">
        <v>9.5259999999999998</v>
      </c>
      <c r="AH48" s="62">
        <v>2.2930000000000001</v>
      </c>
      <c r="AI48" s="62">
        <v>-5.8330000000000002</v>
      </c>
      <c r="AJ48" s="62">
        <v>21.620999999999999</v>
      </c>
      <c r="AK48" s="73">
        <v>27.606999999999999</v>
      </c>
      <c r="AL48" s="62">
        <v>13.217000000000001</v>
      </c>
      <c r="AM48" s="62">
        <v>13.217000000000001</v>
      </c>
      <c r="AN48" s="62">
        <v>10.632</v>
      </c>
      <c r="AO48" s="62">
        <v>10.632</v>
      </c>
      <c r="AP48" s="62">
        <v>0.99</v>
      </c>
      <c r="AQ48" s="356">
        <v>0.98999999999999844</v>
      </c>
      <c r="AR48" s="62">
        <v>-1.2259999999999991</v>
      </c>
      <c r="AS48" s="356">
        <f t="shared" si="7"/>
        <v>-1.2259999999999991</v>
      </c>
      <c r="AT48" s="73">
        <v>23.613</v>
      </c>
      <c r="AU48" s="73">
        <v>23.613</v>
      </c>
      <c r="AV48" s="62">
        <v>1.2929999999999999</v>
      </c>
      <c r="AW48" s="62">
        <v>4.4669999999999996</v>
      </c>
      <c r="AX48" s="62">
        <v>0.21</v>
      </c>
      <c r="AY48" s="62">
        <v>-0.86299999999999999</v>
      </c>
      <c r="AZ48" s="73">
        <v>5.1069999999999993</v>
      </c>
      <c r="BA48" s="62">
        <v>1.5349999999999999</v>
      </c>
      <c r="BB48"/>
      <c r="BC48" s="398">
        <f t="shared" si="8"/>
        <v>0.18716163959783461</v>
      </c>
    </row>
    <row r="49" spans="1:55">
      <c r="A49" s="44" t="s">
        <v>66</v>
      </c>
      <c r="B49" s="29" t="s">
        <v>42</v>
      </c>
      <c r="C49" s="72">
        <v>0</v>
      </c>
      <c r="D49" s="72">
        <v>0</v>
      </c>
      <c r="E49" s="72">
        <v>0</v>
      </c>
      <c r="F49" s="72">
        <v>0</v>
      </c>
      <c r="G49" s="73">
        <f t="shared" si="5"/>
        <v>0</v>
      </c>
      <c r="H49" s="62">
        <v>0</v>
      </c>
      <c r="I49" s="62">
        <v>0</v>
      </c>
      <c r="J49" s="62">
        <v>0</v>
      </c>
      <c r="K49" s="62">
        <v>0</v>
      </c>
      <c r="L49" s="73">
        <f t="shared" si="6"/>
        <v>0</v>
      </c>
      <c r="M49" s="62">
        <v>0</v>
      </c>
      <c r="N49" s="62">
        <v>0</v>
      </c>
      <c r="O49" s="62">
        <v>0</v>
      </c>
      <c r="P49" s="62">
        <v>0</v>
      </c>
      <c r="Q49" s="73">
        <v>0</v>
      </c>
      <c r="R49" s="62">
        <v>0</v>
      </c>
      <c r="S49" s="62">
        <v>0</v>
      </c>
      <c r="T49" s="62">
        <v>0</v>
      </c>
      <c r="U49" s="62">
        <v>0</v>
      </c>
      <c r="V49" s="73">
        <v>0</v>
      </c>
      <c r="W49" s="62">
        <v>0</v>
      </c>
      <c r="X49" s="62">
        <v>0</v>
      </c>
      <c r="Y49" s="62">
        <v>0</v>
      </c>
      <c r="Z49" s="62">
        <v>0</v>
      </c>
      <c r="AA49" s="73">
        <v>0</v>
      </c>
      <c r="AB49" s="62">
        <v>0</v>
      </c>
      <c r="AC49" s="62">
        <v>-3.0939999999999999</v>
      </c>
      <c r="AD49" s="62">
        <v>0</v>
      </c>
      <c r="AE49" s="62">
        <v>0</v>
      </c>
      <c r="AF49" s="73">
        <v>-3.0939999999999999</v>
      </c>
      <c r="AG49" s="62">
        <v>0</v>
      </c>
      <c r="AH49" s="62">
        <v>1.6180000000000001</v>
      </c>
      <c r="AI49" s="62">
        <v>-1.6180000000000001</v>
      </c>
      <c r="AJ49" s="62">
        <v>0</v>
      </c>
      <c r="AK49" s="73">
        <v>0</v>
      </c>
      <c r="AL49" s="62">
        <v>0</v>
      </c>
      <c r="AM49" s="62">
        <v>0</v>
      </c>
      <c r="AN49" s="62">
        <v>0</v>
      </c>
      <c r="AO49" s="62">
        <v>0</v>
      </c>
      <c r="AP49" s="62">
        <v>0</v>
      </c>
      <c r="AQ49" s="356">
        <v>0</v>
      </c>
      <c r="AR49" s="62">
        <v>0</v>
      </c>
      <c r="AS49" s="356">
        <f t="shared" si="7"/>
        <v>0</v>
      </c>
      <c r="AT49" s="73">
        <v>0</v>
      </c>
      <c r="AU49" s="73">
        <v>0</v>
      </c>
      <c r="AV49" s="62">
        <v>0</v>
      </c>
      <c r="AW49" s="62">
        <v>0</v>
      </c>
      <c r="AX49" s="62">
        <v>0</v>
      </c>
      <c r="AY49" s="62">
        <v>0</v>
      </c>
      <c r="AZ49" s="73">
        <v>0</v>
      </c>
      <c r="BA49" s="62">
        <v>0</v>
      </c>
      <c r="BB49"/>
      <c r="BC49" s="398" t="str">
        <f t="shared" si="8"/>
        <v>ns</v>
      </c>
    </row>
    <row r="50" spans="1:55">
      <c r="A50" s="45" t="s">
        <v>67</v>
      </c>
      <c r="B50" s="28" t="s">
        <v>44</v>
      </c>
      <c r="C50" s="74">
        <v>1290</v>
      </c>
      <c r="D50" s="74">
        <v>1261</v>
      </c>
      <c r="E50" s="74">
        <v>1647</v>
      </c>
      <c r="F50" s="74">
        <v>1464</v>
      </c>
      <c r="G50" s="75">
        <f t="shared" si="5"/>
        <v>5662</v>
      </c>
      <c r="H50" s="60">
        <v>1296.8548231638599</v>
      </c>
      <c r="I50" s="60">
        <v>1181.7382332423299</v>
      </c>
      <c r="J50" s="60">
        <v>1144.70793907347</v>
      </c>
      <c r="K50" s="60">
        <v>1245.37346102436</v>
      </c>
      <c r="L50" s="75">
        <f t="shared" si="6"/>
        <v>4868.6744565040199</v>
      </c>
      <c r="M50" s="60">
        <v>1197.7386326246201</v>
      </c>
      <c r="N50" s="60">
        <v>1122.41373393861</v>
      </c>
      <c r="O50" s="60">
        <v>1127.1645803330698</v>
      </c>
      <c r="P50" s="60">
        <v>1118.7054075500498</v>
      </c>
      <c r="Q50" s="75">
        <v>4566.0223544463497</v>
      </c>
      <c r="R50" s="60">
        <v>992.85940177402495</v>
      </c>
      <c r="S50" s="60">
        <v>892.87165638020201</v>
      </c>
      <c r="T50" s="60">
        <v>1063.46592923822</v>
      </c>
      <c r="U50" s="60">
        <v>738.36912469310903</v>
      </c>
      <c r="V50" s="75">
        <v>3687.5661120855561</v>
      </c>
      <c r="W50" s="60">
        <v>1155.3387596464599</v>
      </c>
      <c r="X50" s="60">
        <v>816.33603475569203</v>
      </c>
      <c r="Y50" s="60">
        <v>1053.4151383513949</v>
      </c>
      <c r="Z50" s="60">
        <v>984.42289961562005</v>
      </c>
      <c r="AA50" s="75">
        <v>4009.512832369167</v>
      </c>
      <c r="AB50" s="60">
        <v>583.838247414271</v>
      </c>
      <c r="AC50" s="60">
        <v>959.05106724879806</v>
      </c>
      <c r="AD50" s="60">
        <v>1166.41710902059</v>
      </c>
      <c r="AE50" s="60">
        <v>641.24741548453892</v>
      </c>
      <c r="AF50" s="75">
        <v>3350.553839168198</v>
      </c>
      <c r="AG50" s="60">
        <v>1003.0402091100431</v>
      </c>
      <c r="AH50" s="60">
        <v>1022.5457459916599</v>
      </c>
      <c r="AI50" s="60">
        <v>1118.1220735766201</v>
      </c>
      <c r="AJ50" s="60">
        <v>1150.55513243159</v>
      </c>
      <c r="AK50" s="75">
        <v>4294.2631611099132</v>
      </c>
      <c r="AL50" s="60">
        <v>1004.4434743664399</v>
      </c>
      <c r="AM50" s="60">
        <v>1004.45747436644</v>
      </c>
      <c r="AN50" s="60">
        <v>646.2815099338809</v>
      </c>
      <c r="AO50" s="60">
        <v>639.77250993388975</v>
      </c>
      <c r="AP50" s="60">
        <v>830.67651968813402</v>
      </c>
      <c r="AQ50" s="358">
        <v>837.24051968813001</v>
      </c>
      <c r="AR50" s="60">
        <v>622.43367766718029</v>
      </c>
      <c r="AS50" s="358">
        <f t="shared" si="7"/>
        <v>622.43367766718052</v>
      </c>
      <c r="AT50" s="75">
        <v>3135.5151816556358</v>
      </c>
      <c r="AU50" s="75">
        <v>3103.9041816556401</v>
      </c>
      <c r="AV50" s="60">
        <v>615.80572961192104</v>
      </c>
      <c r="AW50" s="60">
        <v>464.94951936054497</v>
      </c>
      <c r="AX50" s="60">
        <v>646.52783508050004</v>
      </c>
      <c r="AY50" s="60">
        <v>346.82193728111298</v>
      </c>
      <c r="AZ50" s="75">
        <v>2074.1050213340791</v>
      </c>
      <c r="BA50" s="60">
        <v>548.27561688201104</v>
      </c>
      <c r="BB50"/>
      <c r="BC50" s="398">
        <f t="shared" si="8"/>
        <v>-0.10966139073189085</v>
      </c>
    </row>
    <row r="51" spans="1:55">
      <c r="A51" s="44" t="s">
        <v>68</v>
      </c>
      <c r="B51" s="29" t="s">
        <v>46</v>
      </c>
      <c r="C51" s="72">
        <v>-500</v>
      </c>
      <c r="D51" s="72">
        <v>-450</v>
      </c>
      <c r="E51" s="72">
        <v>-602</v>
      </c>
      <c r="F51" s="72">
        <v>-519</v>
      </c>
      <c r="G51" s="73">
        <f t="shared" si="5"/>
        <v>-2071</v>
      </c>
      <c r="H51" s="62">
        <v>-470.06599999999997</v>
      </c>
      <c r="I51" s="62">
        <v>-396.53890215264198</v>
      </c>
      <c r="J51" s="62">
        <v>-367.32799999999997</v>
      </c>
      <c r="K51" s="62">
        <v>-388.15300000000008</v>
      </c>
      <c r="L51" s="73">
        <f t="shared" si="6"/>
        <v>-1622.0859021526419</v>
      </c>
      <c r="M51" s="62">
        <v>-442.04</v>
      </c>
      <c r="N51" s="62">
        <v>-340.71250000000003</v>
      </c>
      <c r="O51" s="62">
        <v>-353.18791049999999</v>
      </c>
      <c r="P51" s="62">
        <v>-355.11139300000008</v>
      </c>
      <c r="Q51" s="73">
        <v>-1491.0518035000002</v>
      </c>
      <c r="R51" s="62">
        <v>-405.30500000000001</v>
      </c>
      <c r="S51" s="62">
        <v>-285.15800000000002</v>
      </c>
      <c r="T51" s="62">
        <v>-392.79409499999997</v>
      </c>
      <c r="U51" s="62">
        <v>-201.57887400000001</v>
      </c>
      <c r="V51" s="73">
        <v>-1284.835969</v>
      </c>
      <c r="W51" s="62">
        <v>-489.78221640000004</v>
      </c>
      <c r="X51" s="62">
        <v>-253.76557989999998</v>
      </c>
      <c r="Y51" s="62">
        <v>-364.61700000000002</v>
      </c>
      <c r="Z51" s="62">
        <v>-304.476</v>
      </c>
      <c r="AA51" s="73">
        <v>-1412.6407963000001</v>
      </c>
      <c r="AB51" s="62">
        <v>-262.06799999999998</v>
      </c>
      <c r="AC51" s="62">
        <v>-295.49961999999999</v>
      </c>
      <c r="AD51" s="62">
        <v>-389.49599485689197</v>
      </c>
      <c r="AE51" s="62">
        <v>-176.32455999999999</v>
      </c>
      <c r="AF51" s="73">
        <v>-1123.388174856892</v>
      </c>
      <c r="AG51" s="62">
        <v>-347.39861999999999</v>
      </c>
      <c r="AH51" s="62">
        <v>-281.38532999999995</v>
      </c>
      <c r="AI51" s="62">
        <v>-328.25700000000001</v>
      </c>
      <c r="AJ51" s="62">
        <v>-267.96254999999996</v>
      </c>
      <c r="AK51" s="73">
        <v>-1225.0035</v>
      </c>
      <c r="AL51" s="62">
        <v>-284.30649431466463</v>
      </c>
      <c r="AM51" s="62">
        <v>-284.30649431466463</v>
      </c>
      <c r="AN51" s="62">
        <v>-126.73074000000003</v>
      </c>
      <c r="AO51" s="62">
        <v>-125.09074000000004</v>
      </c>
      <c r="AP51" s="62">
        <v>-207.75</v>
      </c>
      <c r="AQ51" s="356">
        <v>-209.38999999999993</v>
      </c>
      <c r="AR51" s="62">
        <v>-135.7808500000001</v>
      </c>
      <c r="AS51" s="356">
        <f t="shared" si="7"/>
        <v>-135.7808500000001</v>
      </c>
      <c r="AT51" s="73">
        <v>-762.47508431466463</v>
      </c>
      <c r="AU51" s="73">
        <v>-754.5680843146647</v>
      </c>
      <c r="AV51" s="62">
        <v>-195.58699999999999</v>
      </c>
      <c r="AW51" s="62">
        <v>-93.305999999999997</v>
      </c>
      <c r="AX51" s="62">
        <v>-147.114</v>
      </c>
      <c r="AY51" s="62">
        <v>-65.805999999999997</v>
      </c>
      <c r="AZ51" s="73">
        <v>-501.81299999999993</v>
      </c>
      <c r="BA51" s="62">
        <v>-136.749</v>
      </c>
      <c r="BB51"/>
      <c r="BC51" s="398">
        <f t="shared" si="8"/>
        <v>-0.30082776462648331</v>
      </c>
    </row>
    <row r="52" spans="1:55">
      <c r="A52" s="44" t="s">
        <v>69</v>
      </c>
      <c r="B52" s="29" t="s">
        <v>48</v>
      </c>
      <c r="C52" s="72">
        <v>0</v>
      </c>
      <c r="D52" s="72">
        <v>0</v>
      </c>
      <c r="E52" s="72">
        <v>0</v>
      </c>
      <c r="F52" s="72">
        <v>0</v>
      </c>
      <c r="G52" s="73">
        <f t="shared" si="5"/>
        <v>0</v>
      </c>
      <c r="H52" s="62">
        <v>0</v>
      </c>
      <c r="I52" s="62">
        <v>0</v>
      </c>
      <c r="J52" s="62">
        <v>0</v>
      </c>
      <c r="K52" s="62">
        <v>0</v>
      </c>
      <c r="L52" s="73">
        <f t="shared" si="6"/>
        <v>0</v>
      </c>
      <c r="M52" s="62">
        <v>0</v>
      </c>
      <c r="N52" s="62">
        <v>0</v>
      </c>
      <c r="O52" s="62">
        <v>0</v>
      </c>
      <c r="P52" s="62">
        <v>0</v>
      </c>
      <c r="Q52" s="73">
        <v>0</v>
      </c>
      <c r="R52" s="62">
        <v>0</v>
      </c>
      <c r="S52" s="62">
        <v>0</v>
      </c>
      <c r="T52" s="62">
        <v>0</v>
      </c>
      <c r="U52" s="62">
        <v>0</v>
      </c>
      <c r="V52" s="73">
        <v>0</v>
      </c>
      <c r="W52" s="62">
        <v>0</v>
      </c>
      <c r="X52" s="62">
        <v>0</v>
      </c>
      <c r="Y52" s="62">
        <v>0</v>
      </c>
      <c r="Z52" s="62">
        <v>0</v>
      </c>
      <c r="AA52" s="73">
        <v>0</v>
      </c>
      <c r="AB52" s="62">
        <v>0</v>
      </c>
      <c r="AC52" s="62">
        <v>0</v>
      </c>
      <c r="AD52" s="62">
        <v>0</v>
      </c>
      <c r="AE52" s="62">
        <v>5.3570000000000002</v>
      </c>
      <c r="AF52" s="73">
        <v>5.3570000000000002</v>
      </c>
      <c r="AG52" s="62">
        <v>0</v>
      </c>
      <c r="AH52" s="62">
        <v>0</v>
      </c>
      <c r="AI52" s="62">
        <v>0</v>
      </c>
      <c r="AJ52" s="62">
        <v>0</v>
      </c>
      <c r="AK52" s="73">
        <v>0</v>
      </c>
      <c r="AL52" s="62">
        <v>0</v>
      </c>
      <c r="AM52" s="62">
        <v>0</v>
      </c>
      <c r="AN52" s="62">
        <v>0</v>
      </c>
      <c r="AO52" s="62">
        <v>0</v>
      </c>
      <c r="AP52" s="62">
        <v>0</v>
      </c>
      <c r="AQ52" s="356">
        <v>0</v>
      </c>
      <c r="AR52" s="62">
        <v>-3.0000000000000001E-3</v>
      </c>
      <c r="AS52" s="356">
        <f t="shared" si="7"/>
        <v>-3.0000000000000001E-3</v>
      </c>
      <c r="AT52" s="73">
        <v>-3.0000000000000001E-3</v>
      </c>
      <c r="AU52" s="73">
        <v>-3.0000000000000001E-3</v>
      </c>
      <c r="AV52" s="62">
        <v>0</v>
      </c>
      <c r="AW52" s="62">
        <v>0</v>
      </c>
      <c r="AX52" s="62">
        <v>-6.0000000000000001E-3</v>
      </c>
      <c r="AY52" s="62">
        <v>-1.4E-2</v>
      </c>
      <c r="AZ52" s="73">
        <v>-0.02</v>
      </c>
      <c r="BA52" s="62">
        <v>0</v>
      </c>
      <c r="BB52"/>
      <c r="BC52" s="398" t="str">
        <f>IF(ISERROR($BA52/AV52),"ns",IF($BA52/AV52&gt;200%,"x"&amp;(ROUND($BA52/AV52,1)),IF($BA52/AV52&lt;0,"ns",$BA52/AV52-1)))</f>
        <v>ns</v>
      </c>
    </row>
    <row r="53" spans="1:55">
      <c r="A53" s="45" t="s">
        <v>70</v>
      </c>
      <c r="B53" s="28" t="s">
        <v>50</v>
      </c>
      <c r="C53" s="74">
        <v>790</v>
      </c>
      <c r="D53" s="74">
        <v>811</v>
      </c>
      <c r="E53" s="74">
        <v>1045</v>
      </c>
      <c r="F53" s="74">
        <v>945</v>
      </c>
      <c r="G53" s="75">
        <f t="shared" si="5"/>
        <v>3591</v>
      </c>
      <c r="H53" s="60">
        <v>826.78882316386</v>
      </c>
      <c r="I53" s="60">
        <v>785.19933108969201</v>
      </c>
      <c r="J53" s="60">
        <v>777.37993907347095</v>
      </c>
      <c r="K53" s="60">
        <v>857.22046102435888</v>
      </c>
      <c r="L53" s="75">
        <f t="shared" si="6"/>
        <v>3246.5885543513818</v>
      </c>
      <c r="M53" s="60">
        <v>755.69863262461899</v>
      </c>
      <c r="N53" s="60">
        <v>781.70123393860899</v>
      </c>
      <c r="O53" s="60">
        <v>773.97666983307499</v>
      </c>
      <c r="P53" s="60">
        <v>763.594014550049</v>
      </c>
      <c r="Q53" s="75">
        <v>3074.970550946352</v>
      </c>
      <c r="R53" s="60">
        <v>587.554401774025</v>
      </c>
      <c r="S53" s="60">
        <v>607.713656380202</v>
      </c>
      <c r="T53" s="60">
        <v>670.67183423822507</v>
      </c>
      <c r="U53" s="60">
        <v>536.79025069310899</v>
      </c>
      <c r="V53" s="75">
        <v>2402.7301430855609</v>
      </c>
      <c r="W53" s="60">
        <v>665.556543246459</v>
      </c>
      <c r="X53" s="60">
        <v>562.57045485569301</v>
      </c>
      <c r="Y53" s="60">
        <v>688.79813835139396</v>
      </c>
      <c r="Z53" s="60">
        <v>679.94689961561994</v>
      </c>
      <c r="AA53" s="75">
        <v>2596.8720360691659</v>
      </c>
      <c r="AB53" s="60">
        <v>321.77024741427101</v>
      </c>
      <c r="AC53" s="60">
        <v>663.55144724879892</v>
      </c>
      <c r="AD53" s="60">
        <v>776.92111416370096</v>
      </c>
      <c r="AE53" s="60">
        <v>470.27985548453904</v>
      </c>
      <c r="AF53" s="75">
        <v>2232.5226643113101</v>
      </c>
      <c r="AG53" s="60">
        <v>655.64158911004006</v>
      </c>
      <c r="AH53" s="60">
        <v>741.16041599165999</v>
      </c>
      <c r="AI53" s="60">
        <v>789.86507357662299</v>
      </c>
      <c r="AJ53" s="60">
        <v>882.59258243159502</v>
      </c>
      <c r="AK53" s="75">
        <v>3069.2596611099184</v>
      </c>
      <c r="AL53" s="60">
        <v>720.13698005177935</v>
      </c>
      <c r="AM53" s="60">
        <v>720.15098005177936</v>
      </c>
      <c r="AN53" s="60">
        <v>519.55076993388093</v>
      </c>
      <c r="AO53" s="60">
        <v>514.6817699338859</v>
      </c>
      <c r="AP53" s="60">
        <v>622.92651968813504</v>
      </c>
      <c r="AQ53" s="358">
        <v>627.85051968812991</v>
      </c>
      <c r="AR53" s="60">
        <v>486.64982766718049</v>
      </c>
      <c r="AS53" s="358">
        <f t="shared" si="7"/>
        <v>486.64982766718072</v>
      </c>
      <c r="AT53" s="75">
        <v>2373.0370973409763</v>
      </c>
      <c r="AU53" s="75">
        <v>2349.3330973409757</v>
      </c>
      <c r="AV53" s="60">
        <v>420.21872961192099</v>
      </c>
      <c r="AW53" s="60">
        <v>371.64351936054499</v>
      </c>
      <c r="AX53" s="60">
        <v>499.40783508050004</v>
      </c>
      <c r="AY53" s="60">
        <v>281.00193728111299</v>
      </c>
      <c r="AZ53" s="75">
        <v>1572.272021334079</v>
      </c>
      <c r="BA53" s="60">
        <v>411.52661688201198</v>
      </c>
      <c r="BB53"/>
      <c r="BC53" s="398">
        <f t="shared" si="8"/>
        <v>-2.0684734204818311E-2</v>
      </c>
    </row>
    <row r="54" spans="1:55">
      <c r="A54" s="42" t="s">
        <v>71</v>
      </c>
      <c r="B54" s="29" t="s">
        <v>52</v>
      </c>
      <c r="C54" s="72">
        <v>0</v>
      </c>
      <c r="D54" s="72">
        <v>0</v>
      </c>
      <c r="E54" s="72">
        <v>0</v>
      </c>
      <c r="F54" s="72">
        <v>-2</v>
      </c>
      <c r="G54" s="73">
        <f>(C54+D54+E54+F54)</f>
        <v>-2</v>
      </c>
      <c r="H54" s="62">
        <v>-0.28143831094240701</v>
      </c>
      <c r="I54" s="62">
        <v>-0.14206180705083901</v>
      </c>
      <c r="J54" s="62">
        <v>1.0839272531383001E-2</v>
      </c>
      <c r="K54" s="62">
        <v>-0.15559885990294101</v>
      </c>
      <c r="L54" s="73">
        <f>(H54+I54+J54+K54)</f>
        <v>-0.56825970536480408</v>
      </c>
      <c r="M54" s="62">
        <v>-0.28835397732865098</v>
      </c>
      <c r="N54" s="62">
        <v>-0.241417880779533</v>
      </c>
      <c r="O54" s="62">
        <v>-6.5175764906570205E-2</v>
      </c>
      <c r="P54" s="62">
        <v>0.33765167455105299</v>
      </c>
      <c r="Q54" s="73">
        <v>-0.25729594846370113</v>
      </c>
      <c r="R54" s="62">
        <v>-0.77331231794106803</v>
      </c>
      <c r="S54" s="62">
        <v>0.44867374429121798</v>
      </c>
      <c r="T54" s="62">
        <v>9.6196190124152703E-2</v>
      </c>
      <c r="U54" s="62">
        <v>1.9243071072978402E-2</v>
      </c>
      <c r="V54" s="73">
        <v>-0.20919931245271894</v>
      </c>
      <c r="W54" s="62">
        <v>-0.34162920204473501</v>
      </c>
      <c r="X54" s="62">
        <v>0.21061587474155</v>
      </c>
      <c r="Y54" s="62">
        <v>-2.95532119730312E-2</v>
      </c>
      <c r="Z54" s="62">
        <v>-0.1782069904529</v>
      </c>
      <c r="AA54" s="73">
        <v>-0.33877352972911623</v>
      </c>
      <c r="AB54" s="62">
        <v>-0.58500805895321895</v>
      </c>
      <c r="AC54" s="62">
        <v>-0.28259750164724701</v>
      </c>
      <c r="AD54" s="62">
        <v>-1.73541873445557</v>
      </c>
      <c r="AE54" s="62">
        <v>9.0228292850833905E-3</v>
      </c>
      <c r="AF54" s="73">
        <v>-2.5940014657709525</v>
      </c>
      <c r="AG54" s="62">
        <v>-0.35172907296568301</v>
      </c>
      <c r="AH54" s="62">
        <v>-0.273427752297149</v>
      </c>
      <c r="AI54" s="62">
        <v>-1.75472512780682E-2</v>
      </c>
      <c r="AJ54" s="62">
        <v>-0.49369300688762502</v>
      </c>
      <c r="AK54" s="73">
        <v>-1.1363970834285253</v>
      </c>
      <c r="AL54" s="62">
        <v>-0.16256726028653801</v>
      </c>
      <c r="AM54" s="62">
        <v>-0.16256726028653801</v>
      </c>
      <c r="AN54" s="62">
        <v>-0.35862684018597801</v>
      </c>
      <c r="AO54" s="62">
        <v>-0.35862691018820303</v>
      </c>
      <c r="AP54" s="62">
        <v>-0.141631481385733</v>
      </c>
      <c r="AQ54" s="356">
        <v>-0.141631481385733</v>
      </c>
      <c r="AR54" s="62">
        <v>-2.8257311915838912E-2</v>
      </c>
      <c r="AS54" s="356">
        <f t="shared" si="7"/>
        <v>-2.8257311915838912E-2</v>
      </c>
      <c r="AT54" s="73">
        <v>-0.69108289377408882</v>
      </c>
      <c r="AU54" s="73">
        <v>-0.69108296377631295</v>
      </c>
      <c r="AV54" s="62">
        <v>3.1547078636064999E-2</v>
      </c>
      <c r="AW54" s="62">
        <v>-0.350619646916151</v>
      </c>
      <c r="AX54" s="62">
        <v>-0.25959809730308803</v>
      </c>
      <c r="AY54" s="62">
        <v>8.1683610601632206E-2</v>
      </c>
      <c r="AZ54" s="73">
        <v>-0.49698705498154183</v>
      </c>
      <c r="BA54" s="62">
        <v>-0.14798996926505201</v>
      </c>
      <c r="BB54"/>
      <c r="BC54" s="398" t="str">
        <f t="shared" si="8"/>
        <v>ns</v>
      </c>
    </row>
    <row r="55" spans="1:55">
      <c r="A55" s="46" t="s">
        <v>72</v>
      </c>
      <c r="B55" s="47" t="s">
        <v>54</v>
      </c>
      <c r="C55" s="69">
        <v>790</v>
      </c>
      <c r="D55" s="69">
        <v>811</v>
      </c>
      <c r="E55" s="69">
        <v>1045</v>
      </c>
      <c r="F55" s="69">
        <v>943</v>
      </c>
      <c r="G55" s="69">
        <f t="shared" si="5"/>
        <v>3589</v>
      </c>
      <c r="H55" s="77">
        <v>826.50738485291697</v>
      </c>
      <c r="I55" s="77">
        <v>785.05726928264096</v>
      </c>
      <c r="J55" s="77">
        <v>777.390778346003</v>
      </c>
      <c r="K55" s="77">
        <v>857.06486216445592</v>
      </c>
      <c r="L55" s="69">
        <f t="shared" si="6"/>
        <v>3246.0202946460167</v>
      </c>
      <c r="M55" s="77">
        <v>755.41027864729097</v>
      </c>
      <c r="N55" s="77">
        <v>781.45981605783004</v>
      </c>
      <c r="O55" s="77">
        <v>773.91149406816908</v>
      </c>
      <c r="P55" s="77">
        <v>763.93166622460103</v>
      </c>
      <c r="Q55" s="69">
        <v>3074.7132549978915</v>
      </c>
      <c r="R55" s="77">
        <v>586.78108945608403</v>
      </c>
      <c r="S55" s="77">
        <v>608.162330124493</v>
      </c>
      <c r="T55" s="77">
        <v>670.76803042834808</v>
      </c>
      <c r="U55" s="77">
        <v>536.80949376418209</v>
      </c>
      <c r="V55" s="69">
        <v>2402.5209437731073</v>
      </c>
      <c r="W55" s="77">
        <v>665.21491404441406</v>
      </c>
      <c r="X55" s="77">
        <v>562.78107073043407</v>
      </c>
      <c r="Y55" s="77">
        <v>688.76858513942102</v>
      </c>
      <c r="Z55" s="77">
        <v>679.76869262516698</v>
      </c>
      <c r="AA55" s="69">
        <v>2596.5332625394362</v>
      </c>
      <c r="AB55" s="77">
        <v>321.185239355318</v>
      </c>
      <c r="AC55" s="77">
        <v>663.26884974715097</v>
      </c>
      <c r="AD55" s="77">
        <v>775.18569542924604</v>
      </c>
      <c r="AE55" s="77">
        <v>470.288878313824</v>
      </c>
      <c r="AF55" s="69">
        <v>2229.9286628455393</v>
      </c>
      <c r="AG55" s="77">
        <v>655.28986003707507</v>
      </c>
      <c r="AH55" s="77">
        <v>740.88698823936295</v>
      </c>
      <c r="AI55" s="77">
        <v>789.84752632534503</v>
      </c>
      <c r="AJ55" s="77">
        <v>882.09888942470695</v>
      </c>
      <c r="AK55" s="69">
        <v>3068.1232640264902</v>
      </c>
      <c r="AL55" s="77">
        <v>719.97441279149336</v>
      </c>
      <c r="AM55" s="77">
        <v>719.98841279149337</v>
      </c>
      <c r="AN55" s="77">
        <v>519.19214309369499</v>
      </c>
      <c r="AO55" s="77">
        <v>514.32314302369196</v>
      </c>
      <c r="AP55" s="77">
        <v>622.78488820674897</v>
      </c>
      <c r="AQ55" s="361">
        <v>627.70888820675009</v>
      </c>
      <c r="AR55" s="77">
        <v>486.62157035526025</v>
      </c>
      <c r="AS55" s="361">
        <f t="shared" si="7"/>
        <v>486.62157035526025</v>
      </c>
      <c r="AT55" s="69">
        <v>2372.3460144472024</v>
      </c>
      <c r="AU55" s="69">
        <v>2348.6420143771957</v>
      </c>
      <c r="AV55" s="77">
        <v>420.25027669055697</v>
      </c>
      <c r="AW55" s="77">
        <v>371.29289971362897</v>
      </c>
      <c r="AX55" s="77">
        <v>499.14823698319697</v>
      </c>
      <c r="AY55" s="77">
        <v>281.08362089171499</v>
      </c>
      <c r="AZ55" s="69">
        <v>1571.7750342790978</v>
      </c>
      <c r="BA55" s="77">
        <v>411.378626912747</v>
      </c>
      <c r="BB55"/>
      <c r="BC55" s="398">
        <f t="shared" si="8"/>
        <v>-2.1110396042267054E-2</v>
      </c>
    </row>
    <row r="56" spans="1:55">
      <c r="A56" s="48" t="s">
        <v>73</v>
      </c>
      <c r="B56" s="49" t="s">
        <v>58</v>
      </c>
      <c r="C56" s="71">
        <v>-86</v>
      </c>
      <c r="D56" s="71">
        <v>-26</v>
      </c>
      <c r="E56" s="71">
        <v>7</v>
      </c>
      <c r="F56" s="71">
        <v>105</v>
      </c>
      <c r="G56" s="71">
        <f>C56+D56+E56+F56</f>
        <v>0</v>
      </c>
      <c r="H56" s="78">
        <v>0</v>
      </c>
      <c r="I56" s="78">
        <v>0</v>
      </c>
      <c r="J56" s="78">
        <v>0</v>
      </c>
      <c r="K56" s="78">
        <v>0</v>
      </c>
      <c r="L56" s="71">
        <f>SUM(H56:K56)</f>
        <v>0</v>
      </c>
      <c r="M56" s="78">
        <v>0</v>
      </c>
      <c r="N56" s="78">
        <v>0</v>
      </c>
      <c r="O56" s="78">
        <v>0</v>
      </c>
      <c r="P56" s="78">
        <v>0</v>
      </c>
      <c r="Q56" s="71">
        <v>0</v>
      </c>
      <c r="R56" s="78">
        <v>0</v>
      </c>
      <c r="S56" s="78">
        <v>0</v>
      </c>
      <c r="T56" s="78">
        <v>0</v>
      </c>
      <c r="U56" s="78">
        <v>0</v>
      </c>
      <c r="V56" s="71">
        <v>0</v>
      </c>
      <c r="W56" s="78">
        <v>0</v>
      </c>
      <c r="X56" s="78">
        <v>0</v>
      </c>
      <c r="Y56" s="78">
        <v>0</v>
      </c>
      <c r="Z56" s="78">
        <v>0</v>
      </c>
      <c r="AA56" s="71">
        <v>0</v>
      </c>
      <c r="AB56" s="78">
        <v>0</v>
      </c>
      <c r="AC56" s="78">
        <v>0</v>
      </c>
      <c r="AD56" s="78">
        <v>0</v>
      </c>
      <c r="AE56" s="78">
        <v>0</v>
      </c>
      <c r="AF56" s="71">
        <v>0</v>
      </c>
      <c r="AG56" s="78">
        <v>0</v>
      </c>
      <c r="AH56" s="78">
        <v>0</v>
      </c>
      <c r="AI56" s="78">
        <v>0</v>
      </c>
      <c r="AJ56" s="78">
        <v>0</v>
      </c>
      <c r="AK56" s="71">
        <v>0</v>
      </c>
      <c r="AL56" s="78">
        <v>0</v>
      </c>
      <c r="AM56" s="78">
        <v>0</v>
      </c>
      <c r="AN56" s="78">
        <v>0</v>
      </c>
      <c r="AO56" s="78">
        <v>0</v>
      </c>
      <c r="AP56" s="78">
        <v>0</v>
      </c>
      <c r="AQ56" s="362">
        <v>0</v>
      </c>
      <c r="AR56" s="78">
        <v>0</v>
      </c>
      <c r="AS56" s="362">
        <f t="shared" si="7"/>
        <v>0</v>
      </c>
      <c r="AT56" s="71">
        <v>0</v>
      </c>
      <c r="AU56" s="71">
        <v>0</v>
      </c>
      <c r="AV56" s="78">
        <v>0</v>
      </c>
      <c r="AW56" s="78">
        <v>0</v>
      </c>
      <c r="AX56" s="78">
        <v>0</v>
      </c>
      <c r="AY56" s="78">
        <v>0</v>
      </c>
      <c r="AZ56" s="71">
        <v>0</v>
      </c>
      <c r="BA56" s="78">
        <v>0</v>
      </c>
      <c r="BB56"/>
      <c r="BC56" s="398" t="str">
        <f t="shared" si="8"/>
        <v>ns</v>
      </c>
    </row>
    <row r="57" spans="1:55">
      <c r="A57" s="50"/>
      <c r="B57" s="1"/>
      <c r="BB57"/>
    </row>
    <row r="58" spans="1:55">
      <c r="A58" s="50"/>
      <c r="B58" s="21"/>
      <c r="BB58"/>
    </row>
    <row r="59" spans="1:55">
      <c r="A59" s="50"/>
      <c r="B59" s="1"/>
      <c r="BB59"/>
    </row>
    <row r="60" spans="1:55">
      <c r="Q60">
        <f>-(Q19-Q20)/Q18</f>
        <v>0.63280654481068588</v>
      </c>
      <c r="V60">
        <f>-(V19-V20)/V18</f>
        <v>0.64016073864786416</v>
      </c>
      <c r="AA60" s="345"/>
      <c r="AB60" s="345"/>
      <c r="AC60" s="345"/>
      <c r="AD60" s="345"/>
      <c r="AE60" s="345"/>
      <c r="AF60" s="345"/>
      <c r="AG60" s="345"/>
      <c r="AH60" s="345"/>
      <c r="AI60" s="345"/>
      <c r="AJ60" s="345"/>
      <c r="AK60" s="345"/>
      <c r="AL60" s="345"/>
      <c r="AM60" s="345"/>
      <c r="AN60" s="345"/>
      <c r="AO60" s="345"/>
      <c r="AP60" s="345"/>
      <c r="AR60" s="345"/>
      <c r="AT60" s="345"/>
      <c r="AU60" s="345"/>
      <c r="BB60"/>
    </row>
    <row r="61" spans="1:55">
      <c r="BB61"/>
    </row>
    <row r="62" spans="1:55">
      <c r="BB62"/>
    </row>
    <row r="63" spans="1:55">
      <c r="BB63"/>
    </row>
    <row r="64" spans="1:55">
      <c r="B64" s="51"/>
      <c r="BB64"/>
    </row>
    <row r="65" spans="54:54">
      <c r="BB65"/>
    </row>
    <row r="66" spans="54:54">
      <c r="BB66"/>
    </row>
    <row r="67" spans="54:54">
      <c r="BB67"/>
    </row>
    <row r="68" spans="54:54">
      <c r="BB68"/>
    </row>
    <row r="69" spans="54:54">
      <c r="BB69"/>
    </row>
    <row r="70" spans="54:54">
      <c r="BB70"/>
    </row>
    <row r="71" spans="54:54">
      <c r="BB71"/>
    </row>
    <row r="72" spans="54:54">
      <c r="BB72"/>
    </row>
    <row r="73" spans="54:54">
      <c r="BB73"/>
    </row>
    <row r="74" spans="54:54">
      <c r="BB74"/>
    </row>
    <row r="75" spans="54:54">
      <c r="BB75"/>
    </row>
    <row r="76" spans="54:54">
      <c r="BB76"/>
    </row>
    <row r="77" spans="54:54" ht="0" hidden="1" customHeight="1">
      <c r="BB77"/>
    </row>
    <row r="78" spans="54:54" hidden="1">
      <c r="BB78"/>
    </row>
    <row r="79" spans="54:54" hidden="1">
      <c r="BB79"/>
    </row>
    <row r="80" spans="54:54" hidden="1">
      <c r="BB80"/>
    </row>
    <row r="81" spans="54:54" hidden="1">
      <c r="BB81"/>
    </row>
    <row r="82" spans="54:54" hidden="1">
      <c r="BB82"/>
    </row>
    <row r="83" spans="54:54" hidden="1">
      <c r="BB83"/>
    </row>
    <row r="84" spans="54:54" hidden="1">
      <c r="BB84"/>
    </row>
    <row r="85" spans="54:54" hidden="1">
      <c r="BB85"/>
    </row>
    <row r="86" spans="54:54" hidden="1">
      <c r="BB86"/>
    </row>
    <row r="87" spans="54:54" hidden="1">
      <c r="BB87"/>
    </row>
    <row r="88" spans="54:54" hidden="1">
      <c r="BB88"/>
    </row>
    <row r="89" spans="54:54" hidden="1">
      <c r="BB89"/>
    </row>
    <row r="90" spans="54:54" hidden="1">
      <c r="BB90"/>
    </row>
    <row r="91" spans="54:54" hidden="1">
      <c r="BB91"/>
    </row>
    <row r="92" spans="54:54" hidden="1">
      <c r="BB92"/>
    </row>
    <row r="93" spans="54:54" hidden="1">
      <c r="BB93"/>
    </row>
    <row r="94" spans="54:54" hidden="1">
      <c r="BB94"/>
    </row>
    <row r="95" spans="54:54" hidden="1">
      <c r="BB95"/>
    </row>
    <row r="96" spans="54:54" hidden="1">
      <c r="BB96"/>
    </row>
    <row r="97" spans="54:54" hidden="1">
      <c r="BB97"/>
    </row>
    <row r="98" spans="54:54" hidden="1">
      <c r="BB98"/>
    </row>
    <row r="99" spans="54:54" hidden="1">
      <c r="BB99"/>
    </row>
    <row r="100" spans="54:54" hidden="1">
      <c r="BB100"/>
    </row>
    <row r="101" spans="54:54" hidden="1">
      <c r="BB101"/>
    </row>
    <row r="102" spans="54:54" hidden="1">
      <c r="BB102"/>
    </row>
    <row r="103" spans="54:54" hidden="1">
      <c r="BB103"/>
    </row>
    <row r="104" spans="54:54" hidden="1">
      <c r="BB104"/>
    </row>
    <row r="105" spans="54:54" hidden="1">
      <c r="BB105"/>
    </row>
    <row r="106" spans="54:54" hidden="1">
      <c r="BB106"/>
    </row>
    <row r="107" spans="54:54" hidden="1">
      <c r="BB107"/>
    </row>
    <row r="108" spans="54:54" hidden="1">
      <c r="BB108"/>
    </row>
    <row r="109" spans="54:54" hidden="1">
      <c r="BB109"/>
    </row>
    <row r="110" spans="54:54" hidden="1">
      <c r="BB110"/>
    </row>
    <row r="111" spans="54:54" hidden="1">
      <c r="BB111"/>
    </row>
    <row r="112" spans="54:54" hidden="1">
      <c r="BB112"/>
    </row>
    <row r="113" spans="54:54" hidden="1">
      <c r="BB113"/>
    </row>
    <row r="114" spans="54:54" hidden="1">
      <c r="BB114"/>
    </row>
    <row r="115" spans="54:54" hidden="1">
      <c r="BB115"/>
    </row>
    <row r="116" spans="54:54" hidden="1">
      <c r="BB116"/>
    </row>
    <row r="117" spans="54:54" hidden="1">
      <c r="BB117"/>
    </row>
    <row r="118" spans="54:54" hidden="1">
      <c r="BB118"/>
    </row>
    <row r="119" spans="54:54" hidden="1">
      <c r="BB119"/>
    </row>
    <row r="120" spans="54:54" hidden="1">
      <c r="BB120"/>
    </row>
    <row r="121" spans="54:54" hidden="1">
      <c r="BB121"/>
    </row>
    <row r="122" spans="54:54" hidden="1">
      <c r="BB122"/>
    </row>
    <row r="123" spans="54:54" hidden="1">
      <c r="BB123"/>
    </row>
    <row r="124" spans="54:54" hidden="1">
      <c r="BB124"/>
    </row>
    <row r="125" spans="54:54" hidden="1">
      <c r="BB125"/>
    </row>
    <row r="126" spans="54:54" hidden="1">
      <c r="BB126"/>
    </row>
    <row r="127" spans="54:54" hidden="1">
      <c r="BB127"/>
    </row>
    <row r="128" spans="54:54" hidden="1">
      <c r="BB128"/>
    </row>
    <row r="129" spans="54:54" hidden="1">
      <c r="BB129"/>
    </row>
    <row r="130" spans="54:54" hidden="1">
      <c r="BB130"/>
    </row>
    <row r="131" spans="54:54" hidden="1">
      <c r="BB131"/>
    </row>
    <row r="132" spans="54:54" hidden="1">
      <c r="BB132"/>
    </row>
    <row r="133" spans="54:54" hidden="1">
      <c r="BB133"/>
    </row>
    <row r="134" spans="54:54" hidden="1">
      <c r="BB134"/>
    </row>
    <row r="135" spans="54:54" hidden="1">
      <c r="BB135"/>
    </row>
    <row r="136" spans="54:54" hidden="1">
      <c r="BB136"/>
    </row>
    <row r="137" spans="54:54" hidden="1">
      <c r="BB137"/>
    </row>
    <row r="138" spans="54:54" hidden="1">
      <c r="BB138"/>
    </row>
    <row r="139" spans="54:54" hidden="1">
      <c r="BB139"/>
    </row>
    <row r="140" spans="54:54" hidden="1">
      <c r="BB140"/>
    </row>
    <row r="141" spans="54:54" hidden="1">
      <c r="BB141"/>
    </row>
    <row r="142" spans="54:54" hidden="1">
      <c r="BB142"/>
    </row>
    <row r="143" spans="54:54" hidden="1">
      <c r="BB143"/>
    </row>
    <row r="144" spans="54:54" hidden="1">
      <c r="BB144"/>
    </row>
    <row r="145" spans="54:54" hidden="1">
      <c r="BB145"/>
    </row>
    <row r="146" spans="54:54" hidden="1">
      <c r="BB146"/>
    </row>
    <row r="147" spans="54:54" hidden="1">
      <c r="BB147"/>
    </row>
    <row r="148" spans="54:54" hidden="1">
      <c r="BB148"/>
    </row>
    <row r="149" spans="54:54" hidden="1">
      <c r="BB149"/>
    </row>
    <row r="150" spans="54:54" hidden="1">
      <c r="BB150"/>
    </row>
    <row r="151" spans="54:54" hidden="1">
      <c r="BB151"/>
    </row>
    <row r="152" spans="54:54" hidden="1">
      <c r="BB152"/>
    </row>
    <row r="153" spans="54:54" hidden="1">
      <c r="BB153"/>
    </row>
    <row r="154" spans="54:54" hidden="1">
      <c r="BB154"/>
    </row>
    <row r="155" spans="54:54" hidden="1">
      <c r="BB155"/>
    </row>
    <row r="156" spans="54:54" hidden="1">
      <c r="BB156"/>
    </row>
    <row r="157" spans="54:54" hidden="1">
      <c r="BB157"/>
    </row>
    <row r="158" spans="54:54" hidden="1">
      <c r="BB158"/>
    </row>
    <row r="159" spans="54:54" hidden="1">
      <c r="BB159"/>
    </row>
    <row r="160" spans="54:54" hidden="1">
      <c r="BB160"/>
    </row>
    <row r="161" spans="54:54" hidden="1">
      <c r="BB161"/>
    </row>
    <row r="162" spans="54:54" hidden="1">
      <c r="BB162"/>
    </row>
    <row r="163" spans="54:54" hidden="1">
      <c r="BB163"/>
    </row>
    <row r="164" spans="54:54" hidden="1">
      <c r="BB164"/>
    </row>
    <row r="165" spans="54:54" hidden="1">
      <c r="BB165"/>
    </row>
    <row r="166" spans="54:54" hidden="1">
      <c r="BB166"/>
    </row>
    <row r="167" spans="54:54" hidden="1">
      <c r="BB167"/>
    </row>
    <row r="168" spans="54:54" hidden="1">
      <c r="BB168"/>
    </row>
    <row r="169" spans="54:54" hidden="1">
      <c r="BB169"/>
    </row>
    <row r="170" spans="54:54" hidden="1">
      <c r="BB170"/>
    </row>
    <row r="171" spans="54:54" hidden="1">
      <c r="BB171"/>
    </row>
    <row r="172" spans="54:54" hidden="1">
      <c r="BB172"/>
    </row>
    <row r="173" spans="54:54" hidden="1">
      <c r="BB173"/>
    </row>
    <row r="174" spans="54:54" hidden="1">
      <c r="BB174"/>
    </row>
    <row r="175" spans="54:54" hidden="1">
      <c r="BB175"/>
    </row>
    <row r="176" spans="54:54" hidden="1">
      <c r="BB176"/>
    </row>
    <row r="177" spans="54:54" hidden="1">
      <c r="BB177"/>
    </row>
    <row r="178" spans="54:54" hidden="1">
      <c r="BB178"/>
    </row>
    <row r="179" spans="54:54" hidden="1">
      <c r="BB179"/>
    </row>
    <row r="180" spans="54:54" hidden="1">
      <c r="BB180"/>
    </row>
    <row r="181" spans="54:54" hidden="1">
      <c r="BB181"/>
    </row>
    <row r="182" spans="54:54" hidden="1">
      <c r="BB182"/>
    </row>
    <row r="183" spans="54:54" hidden="1">
      <c r="BB183"/>
    </row>
    <row r="184" spans="54:54" hidden="1">
      <c r="BB184"/>
    </row>
    <row r="185" spans="54:54" hidden="1">
      <c r="BB185"/>
    </row>
    <row r="186" spans="54:54" hidden="1">
      <c r="BB186"/>
    </row>
    <row r="187" spans="54:54" hidden="1">
      <c r="BB187"/>
    </row>
    <row r="188" spans="54:54" hidden="1">
      <c r="BB188"/>
    </row>
    <row r="189" spans="54:54" hidden="1">
      <c r="BB189"/>
    </row>
    <row r="190" spans="54:54" hidden="1">
      <c r="BB190"/>
    </row>
    <row r="191" spans="54:54" hidden="1">
      <c r="BB191"/>
    </row>
    <row r="192" spans="54:54" hidden="1">
      <c r="BB192"/>
    </row>
    <row r="193" spans="54:54" hidden="1">
      <c r="BB193"/>
    </row>
    <row r="194" spans="54:54" hidden="1">
      <c r="BB194"/>
    </row>
    <row r="195" spans="54:54" hidden="1">
      <c r="BB195"/>
    </row>
    <row r="196" spans="54:54" hidden="1">
      <c r="BB196"/>
    </row>
    <row r="197" spans="54:54" hidden="1">
      <c r="BB197"/>
    </row>
    <row r="198" spans="54:54" hidden="1">
      <c r="BB198"/>
    </row>
    <row r="199" spans="54:54" hidden="1">
      <c r="BB199"/>
    </row>
    <row r="200" spans="54:54" hidden="1">
      <c r="BB200"/>
    </row>
    <row r="201" spans="54:54" hidden="1">
      <c r="BB201"/>
    </row>
    <row r="202" spans="54:54" hidden="1">
      <c r="BB202"/>
    </row>
    <row r="203" spans="54:54" hidden="1">
      <c r="BB203"/>
    </row>
    <row r="204" spans="54:54" hidden="1">
      <c r="BB204"/>
    </row>
    <row r="205" spans="54:54" hidden="1">
      <c r="BB205"/>
    </row>
    <row r="206" spans="54:54" hidden="1">
      <c r="BB206"/>
    </row>
    <row r="207" spans="54:54" hidden="1">
      <c r="BB207"/>
    </row>
    <row r="208" spans="54:54" hidden="1">
      <c r="BB208"/>
    </row>
    <row r="209" spans="54:54" hidden="1">
      <c r="BB209"/>
    </row>
    <row r="210" spans="54:54" hidden="1">
      <c r="BB210"/>
    </row>
    <row r="211" spans="54:54" hidden="1">
      <c r="BB211"/>
    </row>
    <row r="212" spans="54:54" hidden="1">
      <c r="BB212"/>
    </row>
    <row r="213" spans="54:54" hidden="1">
      <c r="BB213"/>
    </row>
    <row r="214" spans="54:54" hidden="1">
      <c r="BB214"/>
    </row>
    <row r="215" spans="54:54" hidden="1">
      <c r="BB215"/>
    </row>
    <row r="216" spans="54:54" hidden="1">
      <c r="BB216"/>
    </row>
    <row r="217" spans="54:54" hidden="1">
      <c r="BB217"/>
    </row>
    <row r="218" spans="54:54" hidden="1">
      <c r="BB218"/>
    </row>
    <row r="219" spans="54:54" hidden="1">
      <c r="BB219"/>
    </row>
    <row r="220" spans="54:54" hidden="1">
      <c r="BB220"/>
    </row>
    <row r="221" spans="54:54" hidden="1">
      <c r="BB221"/>
    </row>
    <row r="222" spans="54:54" hidden="1">
      <c r="BB222"/>
    </row>
    <row r="223" spans="54:54" hidden="1">
      <c r="BB223"/>
    </row>
    <row r="224" spans="54:54" hidden="1">
      <c r="BB224"/>
    </row>
    <row r="225" spans="54:54" hidden="1">
      <c r="BB225"/>
    </row>
    <row r="226" spans="54:54" hidden="1">
      <c r="BB226"/>
    </row>
    <row r="227" spans="54:54" hidden="1">
      <c r="BB227"/>
    </row>
    <row r="228" spans="54:54" hidden="1">
      <c r="BB228"/>
    </row>
    <row r="229" spans="54:54" hidden="1">
      <c r="BB229"/>
    </row>
    <row r="230" spans="54:54" hidden="1">
      <c r="BB230"/>
    </row>
    <row r="231" spans="54:54" hidden="1">
      <c r="BB231"/>
    </row>
    <row r="232" spans="54:54" hidden="1">
      <c r="BB232"/>
    </row>
    <row r="233" spans="54:54" hidden="1">
      <c r="BB233"/>
    </row>
    <row r="234" spans="54:54" hidden="1">
      <c r="BB234"/>
    </row>
    <row r="235" spans="54:54" hidden="1">
      <c r="BB235"/>
    </row>
    <row r="236" spans="54:54" hidden="1">
      <c r="BB236"/>
    </row>
    <row r="237" spans="54:54" hidden="1">
      <c r="BB237"/>
    </row>
    <row r="238" spans="54:54" hidden="1">
      <c r="BB238"/>
    </row>
    <row r="239" spans="54:54" hidden="1">
      <c r="BB239"/>
    </row>
    <row r="240" spans="54:54" hidden="1">
      <c r="BB240"/>
    </row>
    <row r="241" spans="54:54" hidden="1">
      <c r="BB241"/>
    </row>
    <row r="242" spans="54:54" hidden="1">
      <c r="BB242"/>
    </row>
    <row r="243" spans="54:54" hidden="1">
      <c r="BB243"/>
    </row>
    <row r="244" spans="54:54" hidden="1">
      <c r="BB244"/>
    </row>
    <row r="245" spans="54:54" hidden="1">
      <c r="BB245"/>
    </row>
    <row r="246" spans="54:54" hidden="1">
      <c r="BB246"/>
    </row>
    <row r="247" spans="54:54" hidden="1">
      <c r="BB247"/>
    </row>
    <row r="248" spans="54:54" hidden="1">
      <c r="BB248"/>
    </row>
    <row r="249" spans="54:54" hidden="1">
      <c r="BB249"/>
    </row>
    <row r="250" spans="54:54" hidden="1">
      <c r="BB250"/>
    </row>
    <row r="251" spans="54:54" hidden="1">
      <c r="BB251"/>
    </row>
    <row r="252" spans="54:54" hidden="1">
      <c r="BB252"/>
    </row>
    <row r="253" spans="54:54" hidden="1">
      <c r="BB253"/>
    </row>
    <row r="254" spans="54:54" hidden="1">
      <c r="BB254"/>
    </row>
    <row r="255" spans="54:54" hidden="1">
      <c r="BB255"/>
    </row>
    <row r="256" spans="54:54" hidden="1">
      <c r="BB256"/>
    </row>
    <row r="257" spans="54:54" hidden="1">
      <c r="BB257"/>
    </row>
    <row r="258" spans="54:54" hidden="1">
      <c r="BB258"/>
    </row>
    <row r="259" spans="54:54" hidden="1">
      <c r="BB259"/>
    </row>
    <row r="260" spans="54:54" hidden="1">
      <c r="BB260"/>
    </row>
    <row r="261" spans="54:54" hidden="1">
      <c r="BB261"/>
    </row>
    <row r="262" spans="54:54" hidden="1">
      <c r="BB262"/>
    </row>
    <row r="263" spans="54:54" hidden="1">
      <c r="BB263"/>
    </row>
    <row r="264" spans="54:54" hidden="1">
      <c r="BB264"/>
    </row>
    <row r="265" spans="54:54" hidden="1">
      <c r="BB265"/>
    </row>
    <row r="266" spans="54:54" hidden="1">
      <c r="BB266"/>
    </row>
    <row r="267" spans="54:54" hidden="1">
      <c r="BB267"/>
    </row>
    <row r="268" spans="54:54" hidden="1">
      <c r="BB268"/>
    </row>
    <row r="269" spans="54:54" hidden="1">
      <c r="BB269"/>
    </row>
    <row r="270" spans="54:54" hidden="1">
      <c r="BB270"/>
    </row>
    <row r="271" spans="54:54" hidden="1">
      <c r="BB271"/>
    </row>
    <row r="272" spans="54:54" hidden="1">
      <c r="BB272"/>
    </row>
    <row r="273" spans="54:54" hidden="1">
      <c r="BB273"/>
    </row>
    <row r="274" spans="54:54" hidden="1">
      <c r="BB274"/>
    </row>
    <row r="275" spans="54:54" hidden="1">
      <c r="BB275"/>
    </row>
    <row r="276" spans="54:54" hidden="1">
      <c r="BB276"/>
    </row>
    <row r="277" spans="54:54" hidden="1">
      <c r="BB277"/>
    </row>
    <row r="278" spans="54:54" hidden="1">
      <c r="BB278"/>
    </row>
    <row r="279" spans="54:54" hidden="1">
      <c r="BB279"/>
    </row>
    <row r="280" spans="54:54" hidden="1">
      <c r="BB280"/>
    </row>
    <row r="281" spans="54:54" hidden="1">
      <c r="BB281"/>
    </row>
    <row r="282" spans="54:54" hidden="1">
      <c r="BB282"/>
    </row>
    <row r="283" spans="54:54" hidden="1">
      <c r="BB283"/>
    </row>
    <row r="284" spans="54:54" hidden="1">
      <c r="BB284"/>
    </row>
    <row r="285" spans="54:54" hidden="1">
      <c r="BB285"/>
    </row>
    <row r="286" spans="54:54" hidden="1">
      <c r="BB286"/>
    </row>
    <row r="287" spans="54:54" hidden="1">
      <c r="BB287"/>
    </row>
    <row r="288" spans="54:54" hidden="1">
      <c r="BB288"/>
    </row>
    <row r="289" spans="54:54" hidden="1">
      <c r="BB289"/>
    </row>
    <row r="290" spans="54:54" hidden="1">
      <c r="BB290"/>
    </row>
    <row r="291" spans="54:54" hidden="1">
      <c r="BB291"/>
    </row>
    <row r="292" spans="54:54" hidden="1">
      <c r="BB292"/>
    </row>
    <row r="293" spans="54:54" hidden="1">
      <c r="BB293"/>
    </row>
    <row r="294" spans="54:54" hidden="1">
      <c r="BB294"/>
    </row>
    <row r="295" spans="54:54" hidden="1">
      <c r="BB295"/>
    </row>
    <row r="296" spans="54:54" hidden="1">
      <c r="BB296"/>
    </row>
    <row r="297" spans="54:54" hidden="1">
      <c r="BB297"/>
    </row>
    <row r="298" spans="54:54" hidden="1">
      <c r="BB298"/>
    </row>
    <row r="299" spans="54:54" hidden="1">
      <c r="BB299"/>
    </row>
    <row r="300" spans="54:54" hidden="1">
      <c r="BB300"/>
    </row>
    <row r="301" spans="54:54" hidden="1">
      <c r="BB301"/>
    </row>
    <row r="302" spans="54:54" hidden="1">
      <c r="BB302"/>
    </row>
    <row r="303" spans="54:54" hidden="1">
      <c r="BB303"/>
    </row>
    <row r="304" spans="54:54" hidden="1">
      <c r="BB304"/>
    </row>
    <row r="305" spans="54:54" hidden="1">
      <c r="BB305"/>
    </row>
    <row r="306" spans="54:54" hidden="1">
      <c r="BB306"/>
    </row>
    <row r="307" spans="54:54" hidden="1">
      <c r="BB307"/>
    </row>
    <row r="308" spans="54:54" hidden="1">
      <c r="BB308"/>
    </row>
    <row r="309" spans="54:54" hidden="1">
      <c r="BB309"/>
    </row>
    <row r="310" spans="54:54" hidden="1">
      <c r="BB310"/>
    </row>
    <row r="311" spans="54:54" hidden="1">
      <c r="BB311"/>
    </row>
    <row r="312" spans="54:54" hidden="1">
      <c r="BB312"/>
    </row>
    <row r="313" spans="54:54" hidden="1">
      <c r="BB313"/>
    </row>
    <row r="314" spans="54:54" hidden="1">
      <c r="BB314"/>
    </row>
    <row r="315" spans="54:54" hidden="1">
      <c r="BB315"/>
    </row>
    <row r="316" spans="54:54" hidden="1">
      <c r="BB316"/>
    </row>
    <row r="317" spans="54:54" hidden="1">
      <c r="BB317"/>
    </row>
    <row r="318" spans="54:54" hidden="1">
      <c r="BB318"/>
    </row>
    <row r="319" spans="54:54" hidden="1">
      <c r="BB319"/>
    </row>
    <row r="320" spans="54:54" hidden="1">
      <c r="BB320"/>
    </row>
    <row r="321" spans="54:54" hidden="1">
      <c r="BB321"/>
    </row>
    <row r="322" spans="54:54" hidden="1">
      <c r="BB322"/>
    </row>
    <row r="323" spans="54:54" hidden="1">
      <c r="BB323"/>
    </row>
    <row r="324" spans="54:54" hidden="1">
      <c r="BB324"/>
    </row>
    <row r="325" spans="54:54" hidden="1">
      <c r="BB325"/>
    </row>
    <row r="326" spans="54:54" hidden="1">
      <c r="BB326"/>
    </row>
    <row r="327" spans="54:54" hidden="1">
      <c r="BB327"/>
    </row>
    <row r="328" spans="54:54" hidden="1">
      <c r="BB328"/>
    </row>
    <row r="329" spans="54:54" hidden="1">
      <c r="BB329"/>
    </row>
    <row r="330" spans="54:54" hidden="1">
      <c r="BB330"/>
    </row>
    <row r="331" spans="54:54" hidden="1">
      <c r="BB331"/>
    </row>
    <row r="332" spans="54:54" hidden="1">
      <c r="BB332"/>
    </row>
    <row r="333" spans="54:54" hidden="1">
      <c r="BB333"/>
    </row>
    <row r="334" spans="54:54" hidden="1">
      <c r="BB334"/>
    </row>
    <row r="335" spans="54:54" hidden="1">
      <c r="BB335"/>
    </row>
    <row r="336" spans="54:54" hidden="1">
      <c r="BB336"/>
    </row>
    <row r="337" spans="54:54" hidden="1">
      <c r="BB337"/>
    </row>
    <row r="338" spans="54:54" hidden="1">
      <c r="BB338"/>
    </row>
    <row r="339" spans="54:54" hidden="1">
      <c r="BB339"/>
    </row>
    <row r="340" spans="54:54" hidden="1">
      <c r="BB340"/>
    </row>
    <row r="341" spans="54:54" hidden="1">
      <c r="BB341"/>
    </row>
    <row r="342" spans="54:54" hidden="1">
      <c r="BB342"/>
    </row>
    <row r="343" spans="54:54" hidden="1">
      <c r="BB343"/>
    </row>
    <row r="344" spans="54:54" hidden="1">
      <c r="BB344"/>
    </row>
    <row r="345" spans="54:54" hidden="1">
      <c r="BB345"/>
    </row>
    <row r="346" spans="54:54" hidden="1">
      <c r="BB346"/>
    </row>
    <row r="347" spans="54:54" hidden="1">
      <c r="BB347"/>
    </row>
    <row r="348" spans="54:54" hidden="1">
      <c r="BB348"/>
    </row>
    <row r="349" spans="54:54" hidden="1">
      <c r="BB349"/>
    </row>
    <row r="350" spans="54:54" hidden="1">
      <c r="BB350"/>
    </row>
    <row r="351" spans="54:54" hidden="1">
      <c r="BB351"/>
    </row>
    <row r="352" spans="54:54" hidden="1">
      <c r="BB352"/>
    </row>
    <row r="353" spans="54:54" hidden="1">
      <c r="BB353"/>
    </row>
    <row r="354" spans="54:54" hidden="1">
      <c r="BB354"/>
    </row>
    <row r="355" spans="54:54" hidden="1">
      <c r="BB355"/>
    </row>
    <row r="356" spans="54:54" hidden="1">
      <c r="BB356"/>
    </row>
    <row r="357" spans="54:54" hidden="1">
      <c r="BB357"/>
    </row>
    <row r="358" spans="54:54" hidden="1">
      <c r="BB358"/>
    </row>
    <row r="359" spans="54:54" hidden="1">
      <c r="BB359"/>
    </row>
    <row r="360" spans="54:54" hidden="1">
      <c r="BB360"/>
    </row>
    <row r="361" spans="54:54" hidden="1">
      <c r="BB361"/>
    </row>
    <row r="362" spans="54:54" hidden="1">
      <c r="BB362"/>
    </row>
    <row r="363" spans="54:54" hidden="1">
      <c r="BB363"/>
    </row>
    <row r="364" spans="54:54" hidden="1">
      <c r="BB364"/>
    </row>
    <row r="365" spans="54:54" hidden="1">
      <c r="BB365"/>
    </row>
    <row r="366" spans="54:54" hidden="1">
      <c r="BB366"/>
    </row>
    <row r="367" spans="54:54" hidden="1">
      <c r="BB367"/>
    </row>
    <row r="368" spans="54:54" hidden="1">
      <c r="BB368"/>
    </row>
    <row r="369" spans="54:54" hidden="1">
      <c r="BB369"/>
    </row>
    <row r="370" spans="54:54" hidden="1">
      <c r="BB370"/>
    </row>
    <row r="371" spans="54:54" hidden="1">
      <c r="BB371"/>
    </row>
    <row r="372" spans="54:54" hidden="1">
      <c r="BB372"/>
    </row>
    <row r="373" spans="54:54" hidden="1">
      <c r="BB373"/>
    </row>
    <row r="374" spans="54:54" hidden="1">
      <c r="BB374"/>
    </row>
    <row r="375" spans="54:54" hidden="1">
      <c r="BB375"/>
    </row>
    <row r="376" spans="54:54" hidden="1">
      <c r="BB376"/>
    </row>
    <row r="377" spans="54:54" hidden="1">
      <c r="BB377"/>
    </row>
    <row r="378" spans="54:54" hidden="1">
      <c r="BB378"/>
    </row>
    <row r="379" spans="54:54" hidden="1">
      <c r="BB379" s="288"/>
    </row>
    <row r="380" spans="54:54" hidden="1">
      <c r="BB380" s="288"/>
    </row>
    <row r="381" spans="54:54" hidden="1">
      <c r="BB381"/>
    </row>
    <row r="382" spans="54:54" hidden="1">
      <c r="BB382" s="288"/>
    </row>
    <row r="383" spans="54:54" hidden="1">
      <c r="BB383"/>
    </row>
    <row r="384" spans="54:54" hidden="1">
      <c r="BB384"/>
    </row>
    <row r="385" spans="54:54" hidden="1">
      <c r="BB385"/>
    </row>
    <row r="386" spans="54:54" hidden="1">
      <c r="BB386"/>
    </row>
    <row r="387" spans="54:54" hidden="1">
      <c r="BB387"/>
    </row>
    <row r="388" spans="54:54" hidden="1">
      <c r="BB388"/>
    </row>
    <row r="389" spans="54:54" hidden="1">
      <c r="BB389"/>
    </row>
    <row r="390" spans="54:54" hidden="1">
      <c r="BB390"/>
    </row>
    <row r="391" spans="54:54" hidden="1">
      <c r="BB391"/>
    </row>
    <row r="392" spans="54:54" hidden="1">
      <c r="BB392"/>
    </row>
    <row r="393" spans="54:54" hidden="1">
      <c r="BB393"/>
    </row>
    <row r="394" spans="54:54" hidden="1">
      <c r="BB394"/>
    </row>
    <row r="395" spans="54:54" hidden="1">
      <c r="BB395"/>
    </row>
    <row r="396" spans="54:54" hidden="1">
      <c r="BB396"/>
    </row>
    <row r="397" spans="54:54" hidden="1">
      <c r="BB397"/>
    </row>
  </sheetData>
  <pageMargins left="0" right="0" top="0" bottom="0" header="0.31496062992125984" footer="0.31496062992125984"/>
  <pageSetup paperSize="9" scale="4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Intro</vt:lpstr>
      <vt:lpstr>CASA stated</vt:lpstr>
      <vt:lpstr>CASA underlying</vt:lpstr>
      <vt:lpstr>CASA Actual vs Consensus</vt:lpstr>
      <vt:lpstr>CASA specif. items</vt:lpstr>
      <vt:lpstr>Capital</vt:lpstr>
      <vt:lpstr>GCA stated</vt:lpstr>
      <vt:lpstr>GCA underlying</vt:lpstr>
      <vt:lpstr>'CASA Actual vs Consensus'!Zone_d_impression</vt:lpstr>
      <vt:lpstr>'CASA stated'!Zone_d_impression</vt:lpstr>
      <vt:lpstr>'CASA underlying'!Zone_d_impression</vt:lpstr>
      <vt:lpstr>'GCA stated'!Zone_d_impression</vt:lpstr>
      <vt:lpstr>'GCA underlying'!Zone_d_impression</vt:lpstr>
      <vt:lpstr>Intro!Zone_d_impression</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LISCIA Vincent</dc:creator>
  <cp:lastModifiedBy>IANNA Nicolas (Credit Agricole S.A.)</cp:lastModifiedBy>
  <cp:lastPrinted>2020-02-13T18:07:21Z</cp:lastPrinted>
  <dcterms:created xsi:type="dcterms:W3CDTF">2019-05-13T09:49:54Z</dcterms:created>
  <dcterms:modified xsi:type="dcterms:W3CDTF">2024-05-02T13:08:45Z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ad6431-53ea-4466-8111-3fefa470bcb9_Enabled">
    <vt:lpwstr>true</vt:lpwstr>
  </property>
  <property fmtid="{D5CDD505-2E9C-101B-9397-08002B2CF9AE}" pid="3" name="MSIP_Label_4cad6431-53ea-4466-8111-3fefa470bcb9_SetDate">
    <vt:lpwstr>2022-04-11T10:44:27Z</vt:lpwstr>
  </property>
  <property fmtid="{D5CDD505-2E9C-101B-9397-08002B2CF9AE}" pid="4" name="MSIP_Label_4cad6431-53ea-4466-8111-3fefa470bcb9_Method">
    <vt:lpwstr>Standard</vt:lpwstr>
  </property>
  <property fmtid="{D5CDD505-2E9C-101B-9397-08002B2CF9AE}" pid="5" name="MSIP_Label_4cad6431-53ea-4466-8111-3fefa470bcb9_Name">
    <vt:lpwstr>Usage Interne</vt:lpwstr>
  </property>
  <property fmtid="{D5CDD505-2E9C-101B-9397-08002B2CF9AE}" pid="6" name="MSIP_Label_4cad6431-53ea-4466-8111-3fefa470bcb9_SiteId">
    <vt:lpwstr>fb3baf17-c313-474c-8d5d-577a3ec97a32</vt:lpwstr>
  </property>
  <property fmtid="{D5CDD505-2E9C-101B-9397-08002B2CF9AE}" pid="7" name="MSIP_Label_4cad6431-53ea-4466-8111-3fefa470bcb9_ActionId">
    <vt:lpwstr>14600190-955d-4dec-8851-2a8a7d5d0bea</vt:lpwstr>
  </property>
  <property fmtid="{D5CDD505-2E9C-101B-9397-08002B2CF9AE}" pid="8" name="MSIP_Label_4cad6431-53ea-4466-8111-3fefa470bcb9_ContentBits">
    <vt:lpwstr>0</vt:lpwstr>
  </property>
</Properties>
</file>